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8800" windowHeight="11445"/>
  </bookViews>
  <sheets>
    <sheet name="Структура НМЦ и форма КП" sheetId="1" r:id="rId1"/>
  </sheets>
  <externalReferences>
    <externalReference r:id="rId2"/>
  </externalReferences>
  <definedNames>
    <definedName name="_xlnm.Print_Area" localSheetId="0">'Структура НМЦ и форма КП'!$A$1:$Q$49</definedName>
    <definedName name="СпособЗакупки">[1]ПП925!$B$7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/>
  <c r="E41" l="1"/>
  <c r="E37"/>
  <c r="E35"/>
  <c r="E33" s="1"/>
  <c r="E31"/>
  <c r="E29" s="1"/>
  <c r="E27"/>
  <c r="E25" s="1"/>
  <c r="E23"/>
  <c r="E21" s="1"/>
  <c r="E19"/>
  <c r="E17" s="1"/>
  <c r="E15"/>
  <c r="E13" s="1"/>
  <c r="E11"/>
  <c r="E9" s="1"/>
  <c r="N42" l="1"/>
  <c r="N40"/>
  <c r="N39"/>
  <c r="N38"/>
  <c r="N37"/>
  <c r="N36"/>
  <c r="N35"/>
  <c r="N34"/>
  <c r="N33"/>
  <c r="N32"/>
  <c r="N31"/>
  <c r="N29"/>
  <c r="N30"/>
  <c r="N28"/>
  <c r="N27"/>
  <c r="N26"/>
  <c r="N25"/>
  <c r="N24"/>
  <c r="N23"/>
  <c r="G23"/>
  <c r="G24"/>
  <c r="G26"/>
  <c r="G27"/>
  <c r="G28"/>
  <c r="G30"/>
  <c r="G31"/>
  <c r="G32"/>
  <c r="G34"/>
  <c r="G35"/>
  <c r="G36"/>
  <c r="G38"/>
  <c r="G39"/>
  <c r="G40"/>
  <c r="G42"/>
  <c r="P42"/>
  <c r="Q42" s="1"/>
  <c r="P40"/>
  <c r="Q40" s="1"/>
  <c r="P39"/>
  <c r="Q39" s="1"/>
  <c r="P38"/>
  <c r="Q38"/>
  <c r="P37"/>
  <c r="Q37"/>
  <c r="P36"/>
  <c r="Q36" s="1"/>
  <c r="P35"/>
  <c r="Q35" s="1"/>
  <c r="P34"/>
  <c r="Q34" s="1"/>
  <c r="P33"/>
  <c r="Q33"/>
  <c r="P32"/>
  <c r="Q32" s="1"/>
  <c r="P31"/>
  <c r="Q31" s="1"/>
  <c r="P30"/>
  <c r="Q30" s="1"/>
  <c r="P28"/>
  <c r="Q28" s="1"/>
  <c r="P27"/>
  <c r="Q27" s="1"/>
  <c r="P26"/>
  <c r="Q26" s="1"/>
  <c r="P25"/>
  <c r="Q25" s="1"/>
  <c r="P24"/>
  <c r="Q24" s="1"/>
  <c r="P23"/>
  <c r="Q23" s="1"/>
  <c r="M42"/>
  <c r="M40"/>
  <c r="M39"/>
  <c r="M38"/>
  <c r="M37"/>
  <c r="M36"/>
  <c r="M35"/>
  <c r="M34"/>
  <c r="M33"/>
  <c r="M32"/>
  <c r="M31"/>
  <c r="M30"/>
  <c r="M28"/>
  <c r="M27"/>
  <c r="M26"/>
  <c r="M25"/>
  <c r="M24"/>
  <c r="M23"/>
  <c r="G25" l="1"/>
  <c r="G33"/>
  <c r="G29"/>
  <c r="G37"/>
  <c r="P10"/>
  <c r="Q10" s="1"/>
  <c r="P11"/>
  <c r="Q11" s="1"/>
  <c r="P12"/>
  <c r="Q12" s="1"/>
  <c r="P13"/>
  <c r="Q13" s="1"/>
  <c r="P14"/>
  <c r="Q14" s="1"/>
  <c r="P15"/>
  <c r="Q15" s="1"/>
  <c r="P16"/>
  <c r="Q16" s="1"/>
  <c r="P17"/>
  <c r="Q17" s="1"/>
  <c r="P18"/>
  <c r="Q18" s="1"/>
  <c r="P19"/>
  <c r="Q19" s="1"/>
  <c r="P20"/>
  <c r="Q20" s="1"/>
  <c r="P21"/>
  <c r="Q21" s="1"/>
  <c r="P22"/>
  <c r="Q22" s="1"/>
  <c r="P29"/>
  <c r="Q29" s="1"/>
  <c r="P41"/>
  <c r="Q41" s="1"/>
  <c r="P43"/>
  <c r="Q43" s="1"/>
  <c r="P44"/>
  <c r="Q44" s="1"/>
  <c r="P9"/>
  <c r="Q9" s="1"/>
  <c r="M10"/>
  <c r="M11"/>
  <c r="M12"/>
  <c r="M13"/>
  <c r="M14"/>
  <c r="M15"/>
  <c r="M16"/>
  <c r="M17"/>
  <c r="M18"/>
  <c r="M19"/>
  <c r="M20"/>
  <c r="M21"/>
  <c r="M22"/>
  <c r="M29"/>
  <c r="M41"/>
  <c r="M43"/>
  <c r="M44"/>
  <c r="M9"/>
  <c r="N10"/>
  <c r="N11"/>
  <c r="N12"/>
  <c r="N13"/>
  <c r="N14"/>
  <c r="N15"/>
  <c r="N16"/>
  <c r="N17"/>
  <c r="N18"/>
  <c r="N19"/>
  <c r="N20"/>
  <c r="N21"/>
  <c r="N22"/>
  <c r="N41"/>
  <c r="N43"/>
  <c r="N44"/>
  <c r="N9"/>
  <c r="G10"/>
  <c r="G11"/>
  <c r="G12"/>
  <c r="G14"/>
  <c r="G15"/>
  <c r="G16"/>
  <c r="G18"/>
  <c r="G19"/>
  <c r="G20"/>
  <c r="G22"/>
  <c r="G21" s="1"/>
  <c r="G43"/>
  <c r="G44"/>
  <c r="G17" l="1"/>
  <c r="G9"/>
  <c r="G13"/>
  <c r="G41"/>
  <c r="Q45"/>
  <c r="Q46" s="1"/>
  <c r="Q47" s="1"/>
  <c r="G45" l="1"/>
  <c r="G46" l="1"/>
  <c r="G47"/>
</calcChain>
</file>

<file path=xl/sharedStrings.xml><?xml version="1.0" encoding="utf-8"?>
<sst xmlns="http://schemas.openxmlformats.org/spreadsheetml/2006/main" count="138" uniqueCount="36">
  <si>
    <t>Наименование продукции (товары / работы / услуги), являющейся предметом закупки</t>
  </si>
  <si>
    <t>Наименование предлагаемой продукции (товары, работы, услуги)</t>
  </si>
  <si>
    <t>руб. (без учета НДС)</t>
  </si>
  <si>
    <t>№ п/п</t>
  </si>
  <si>
    <t>Кол-во</t>
  </si>
  <si>
    <t>ИТОГО без НДС, руб.</t>
  </si>
  <si>
    <t>ИТОГО с НДС, руб.</t>
  </si>
  <si>
    <t>Ед. 
изм.</t>
  </si>
  <si>
    <t>НМЦ единицы продукции
(руб. без НДС)</t>
  </si>
  <si>
    <t>НМЦ по позиции продукции
(руб. без НДС)</t>
  </si>
  <si>
    <r>
      <t>Начальная (максимальная) цена Договора / цена лота:</t>
    </r>
    <r>
      <rPr>
        <sz val="12"/>
        <color rgb="FF002060"/>
        <rFont val="Calibri"/>
        <family val="2"/>
        <charset val="204"/>
        <scheme val="minor"/>
      </rPr>
      <t xml:space="preserve"> </t>
    </r>
  </si>
  <si>
    <t xml:space="preserve">Структура НМЦ </t>
  </si>
  <si>
    <t>Предлагаемая цена одной единицы продукции
(руб. без НДС)</t>
  </si>
  <si>
    <t>Итоговая стоимость позиции
(руб. без НДС)</t>
  </si>
  <si>
    <t>Кроме того, НДС, руб.</t>
  </si>
  <si>
    <r>
      <rPr>
        <sz val="11"/>
        <color theme="1"/>
        <rFont val="Times New Roman"/>
        <family val="1"/>
        <charset val="204"/>
      </rPr>
      <t xml:space="preserve">__________________________________
</t>
    </r>
    <r>
      <rPr>
        <sz val="10"/>
        <color theme="1"/>
        <rFont val="Times New Roman"/>
        <family val="1"/>
        <charset val="204"/>
      </rPr>
      <t>(подпись, М.П.)</t>
    </r>
    <r>
      <rPr>
        <sz val="13"/>
        <color theme="1"/>
        <rFont val="Times New Roman"/>
        <family val="1"/>
        <charset val="204"/>
      </rPr>
      <t xml:space="preserve">
</t>
    </r>
    <r>
      <rPr>
        <sz val="11"/>
        <color theme="1"/>
        <rFont val="Times New Roman"/>
        <family val="1"/>
        <charset val="204"/>
      </rPr>
      <t xml:space="preserve">__________________________________
</t>
    </r>
    <r>
      <rPr>
        <sz val="10"/>
        <color theme="1"/>
        <rFont val="Times New Roman"/>
        <family val="1"/>
        <charset val="204"/>
      </rPr>
      <t>(фамилия, имя, отчество подписавшего, должность)</t>
    </r>
  </si>
  <si>
    <t>Производитель продукции</t>
  </si>
  <si>
    <t>Приложение к Документации о закупке – Структура НМЦ (в т.ч. форма Коммерческого предложения)</t>
  </si>
  <si>
    <t>Приложение 1 к письму о подаче оферты
от «____» _____________ г. №__________</t>
  </si>
  <si>
    <t>Наименование и ИНН Участника: _________________________________</t>
  </si>
  <si>
    <r>
      <t xml:space="preserve">Страна происхождения товара
</t>
    </r>
    <r>
      <rPr>
        <i/>
        <sz val="10"/>
        <color rgb="FFFF0000"/>
        <rFont val="Calibri"/>
        <family val="2"/>
        <charset val="204"/>
        <scheme val="minor"/>
      </rPr>
      <t>[только для товаров, 
в соответствии с общероссийским классификатором стран мира]</t>
    </r>
  </si>
  <si>
    <t>КОММЕРЧЕСКОЕ ПРЕДЛОЖЕНИЕ</t>
  </si>
  <si>
    <t xml:space="preserve">Форма Коммерческого предложения Участника </t>
  </si>
  <si>
    <t>уборка внутренних помещений</t>
  </si>
  <si>
    <t>уборка прилегающей территории</t>
  </si>
  <si>
    <t>расходные материалы</t>
  </si>
  <si>
    <t>услуга/месяц</t>
  </si>
  <si>
    <r>
      <t xml:space="preserve">Итого расходы по </t>
    </r>
    <r>
      <rPr>
        <b/>
        <sz val="11"/>
        <color theme="1"/>
        <rFont val="Times New Roman"/>
        <family val="1"/>
        <charset val="204"/>
      </rPr>
      <t xml:space="preserve">Чебоксарскому межрайонному отделению </t>
    </r>
  </si>
  <si>
    <r>
      <t xml:space="preserve">Итого расходы по </t>
    </r>
    <r>
      <rPr>
        <b/>
        <sz val="11"/>
        <color theme="1"/>
        <rFont val="Times New Roman"/>
        <family val="1"/>
        <charset val="204"/>
      </rPr>
      <t xml:space="preserve">Ядринскому межрайонному отделению </t>
    </r>
  </si>
  <si>
    <r>
      <t xml:space="preserve">Итого расходы по </t>
    </r>
    <r>
      <rPr>
        <b/>
        <sz val="11"/>
        <color theme="1"/>
        <rFont val="Times New Roman"/>
        <family val="1"/>
        <charset val="204"/>
      </rPr>
      <t xml:space="preserve">Канашскому межрайонному отделению </t>
    </r>
  </si>
  <si>
    <r>
      <t xml:space="preserve">Итого расходы по </t>
    </r>
    <r>
      <rPr>
        <b/>
        <sz val="11"/>
        <color theme="1"/>
        <rFont val="Times New Roman"/>
        <family val="1"/>
        <charset val="204"/>
      </rPr>
      <t xml:space="preserve">Цивильскому межрайонному отделению </t>
    </r>
  </si>
  <si>
    <r>
      <t xml:space="preserve">Итого расходы по </t>
    </r>
    <r>
      <rPr>
        <b/>
        <sz val="11"/>
        <color theme="1"/>
        <rFont val="Times New Roman"/>
        <family val="1"/>
        <charset val="204"/>
      </rPr>
      <t xml:space="preserve">Новочебоксарскому межрайонному отделению </t>
    </r>
  </si>
  <si>
    <r>
      <t xml:space="preserve">Итого расходы по </t>
    </r>
    <r>
      <rPr>
        <b/>
        <sz val="11"/>
        <color theme="1"/>
        <rFont val="Times New Roman"/>
        <family val="1"/>
        <charset val="204"/>
      </rPr>
      <t xml:space="preserve">Алатырскому межрайонному отделению </t>
    </r>
  </si>
  <si>
    <r>
      <t xml:space="preserve">Итого расходы по </t>
    </r>
    <r>
      <rPr>
        <b/>
        <sz val="11"/>
        <color theme="1"/>
        <rFont val="Times New Roman"/>
        <family val="1"/>
        <charset val="204"/>
      </rPr>
      <t xml:space="preserve">Батыревскому межрайонному отделению </t>
    </r>
  </si>
  <si>
    <r>
      <t xml:space="preserve">Итого расходы по </t>
    </r>
    <r>
      <rPr>
        <b/>
        <sz val="11"/>
        <color theme="1"/>
        <rFont val="Times New Roman"/>
        <family val="1"/>
        <charset val="204"/>
      </rPr>
      <t xml:space="preserve">Управлению </t>
    </r>
  </si>
  <si>
    <r>
      <t xml:space="preserve">Итого расходы по </t>
    </r>
    <r>
      <rPr>
        <b/>
        <sz val="11"/>
        <color theme="1"/>
        <rFont val="Times New Roman"/>
        <family val="1"/>
        <charset val="204"/>
      </rPr>
      <t xml:space="preserve">Шумерлинскому межрайонному отделению </t>
    </r>
  </si>
</sst>
</file>

<file path=xl/styles.xml><?xml version="1.0" encoding="utf-8"?>
<styleSheet xmlns="http://schemas.openxmlformats.org/spreadsheetml/2006/main">
  <fonts count="23"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2"/>
      <color rgb="FF002060"/>
      <name val="Calibri"/>
      <family val="2"/>
      <charset val="204"/>
      <scheme val="minor"/>
    </font>
    <font>
      <sz val="12"/>
      <color rgb="FF002060"/>
      <name val="Calibri"/>
      <family val="2"/>
      <charset val="204"/>
      <scheme val="minor"/>
    </font>
    <font>
      <i/>
      <sz val="10"/>
      <color theme="0" tint="-0.499984740745262"/>
      <name val="Calibri"/>
      <family val="2"/>
      <charset val="204"/>
      <scheme val="minor"/>
    </font>
    <font>
      <sz val="10"/>
      <color rgb="FF002060"/>
      <name val="Calibri"/>
      <family val="2"/>
      <charset val="204"/>
      <scheme val="minor"/>
    </font>
    <font>
      <b/>
      <sz val="10"/>
      <color rgb="FF002060"/>
      <name val="Calibri"/>
      <family val="2"/>
      <charset val="204"/>
      <scheme val="minor"/>
    </font>
    <font>
      <i/>
      <sz val="10"/>
      <color rgb="FFFF0000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vertAlign val="superscript"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0"/>
      <color rgb="FF002060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rgb="FF002060"/>
      </top>
      <bottom/>
      <diagonal/>
    </border>
    <border>
      <left style="medium">
        <color rgb="FF002060"/>
      </left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/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medium">
        <color rgb="FF002060"/>
      </right>
      <top style="thin">
        <color rgb="FF002060"/>
      </top>
      <bottom style="thin">
        <color rgb="FF002060"/>
      </bottom>
      <diagonal/>
    </border>
    <border>
      <left style="medium">
        <color rgb="FF002060"/>
      </left>
      <right/>
      <top style="medium">
        <color rgb="FF002060"/>
      </top>
      <bottom style="medium">
        <color rgb="FF002060"/>
      </bottom>
      <diagonal/>
    </border>
    <border>
      <left/>
      <right/>
      <top style="medium">
        <color rgb="FF002060"/>
      </top>
      <bottom style="medium">
        <color rgb="FF002060"/>
      </bottom>
      <diagonal/>
    </border>
    <border>
      <left/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medium">
        <color rgb="FF002060"/>
      </bottom>
      <diagonal/>
    </border>
    <border>
      <left/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medium">
        <color rgb="FF002060"/>
      </right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 style="thin">
        <color rgb="FF002060"/>
      </right>
      <top style="medium">
        <color rgb="FF002060"/>
      </top>
      <bottom style="thin">
        <color rgb="FF002060"/>
      </bottom>
      <diagonal/>
    </border>
    <border>
      <left/>
      <right/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/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/>
      <top style="thin">
        <color rgb="FF002060"/>
      </top>
      <bottom style="medium">
        <color rgb="FF002060"/>
      </bottom>
      <diagonal/>
    </border>
    <border>
      <left/>
      <right/>
      <top style="thin">
        <color rgb="FF002060"/>
      </top>
      <bottom style="medium">
        <color rgb="FF002060"/>
      </bottom>
      <diagonal/>
    </border>
    <border>
      <left/>
      <right style="medium">
        <color rgb="FF002060"/>
      </right>
      <top style="thin">
        <color rgb="FF002060"/>
      </top>
      <bottom style="medium">
        <color rgb="FF002060"/>
      </bottom>
      <diagonal/>
    </border>
    <border>
      <left/>
      <right style="medium">
        <color rgb="FF002060"/>
      </right>
      <top/>
      <bottom style="thin">
        <color rgb="FF002060"/>
      </bottom>
      <diagonal/>
    </border>
    <border>
      <left style="thin">
        <color indexed="64"/>
      </left>
      <right style="thin">
        <color rgb="FF002060"/>
      </right>
      <top style="medium">
        <color rgb="FF002060"/>
      </top>
      <bottom style="thin">
        <color rgb="FF00206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2060"/>
      </left>
      <right style="medium">
        <color rgb="FF002060"/>
      </right>
      <top/>
      <bottom style="thin">
        <color rgb="FF002060"/>
      </bottom>
      <diagonal/>
    </border>
    <border>
      <left/>
      <right style="thin">
        <color rgb="FF002060"/>
      </right>
      <top/>
      <bottom/>
      <diagonal/>
    </border>
    <border>
      <left style="thin">
        <color rgb="FF002060"/>
      </left>
      <right style="thin">
        <color rgb="FF002060"/>
      </right>
      <top/>
      <bottom/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medium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/>
      <top/>
      <bottom style="medium">
        <color rgb="FF002060"/>
      </bottom>
      <diagonal/>
    </border>
    <border>
      <left/>
      <right/>
      <top style="thin">
        <color rgb="FF002060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0" xfId="0" applyFont="1" applyBorder="1" applyAlignment="1">
      <alignment horizontal="center" vertical="top" wrapText="1"/>
    </xf>
    <xf numFmtId="4" fontId="2" fillId="0" borderId="0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4" borderId="16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 wrapText="1"/>
    </xf>
    <xf numFmtId="4" fontId="1" fillId="4" borderId="14" xfId="0" applyNumberFormat="1" applyFont="1" applyFill="1" applyBorder="1" applyAlignment="1">
      <alignment horizontal="center" vertical="center" wrapText="1"/>
    </xf>
    <xf numFmtId="4" fontId="2" fillId="4" borderId="22" xfId="0" applyNumberFormat="1" applyFont="1" applyFill="1" applyBorder="1" applyAlignment="1">
      <alignment horizontal="center" vertical="top" wrapText="1"/>
    </xf>
    <xf numFmtId="4" fontId="2" fillId="4" borderId="21" xfId="0" applyNumberFormat="1" applyFont="1" applyFill="1" applyBorder="1" applyAlignment="1">
      <alignment horizontal="center" vertical="top" wrapText="1"/>
    </xf>
    <xf numFmtId="0" fontId="6" fillId="4" borderId="5" xfId="0" applyFont="1" applyFill="1" applyBorder="1" applyAlignment="1">
      <alignment horizontal="center" vertical="center" wrapText="1"/>
    </xf>
    <xf numFmtId="9" fontId="8" fillId="2" borderId="23" xfId="0" applyNumberFormat="1" applyFont="1" applyFill="1" applyBorder="1" applyAlignment="1" applyProtection="1">
      <alignment horizontal="center" vertical="top" wrapText="1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top"/>
    </xf>
    <xf numFmtId="0" fontId="15" fillId="0" borderId="0" xfId="0" applyFont="1" applyAlignment="1">
      <alignment horizontal="left"/>
    </xf>
    <xf numFmtId="0" fontId="0" fillId="0" borderId="0" xfId="0"/>
    <xf numFmtId="0" fontId="2" fillId="0" borderId="0" xfId="0" applyFont="1" applyBorder="1" applyAlignment="1">
      <alignment horizontal="center" vertical="top" wrapText="1"/>
    </xf>
    <xf numFmtId="0" fontId="1" fillId="4" borderId="26" xfId="0" applyFont="1" applyFill="1" applyBorder="1" applyAlignment="1">
      <alignment horizontal="center" vertical="center" wrapText="1"/>
    </xf>
    <xf numFmtId="0" fontId="1" fillId="4" borderId="27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 applyProtection="1">
      <alignment horizontal="left" vertical="top" wrapText="1"/>
      <protection locked="0"/>
    </xf>
    <xf numFmtId="4" fontId="8" fillId="0" borderId="7" xfId="0" applyNumberFormat="1" applyFont="1" applyFill="1" applyBorder="1" applyAlignment="1" applyProtection="1">
      <alignment horizontal="center" vertical="top" wrapText="1"/>
      <protection locked="0"/>
    </xf>
    <xf numFmtId="0" fontId="1" fillId="6" borderId="25" xfId="0" applyFont="1" applyFill="1" applyBorder="1" applyAlignment="1">
      <alignment horizontal="center" vertical="center" wrapText="1"/>
    </xf>
    <xf numFmtId="4" fontId="8" fillId="5" borderId="8" xfId="0" applyNumberFormat="1" applyFont="1" applyFill="1" applyBorder="1" applyAlignment="1" applyProtection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/>
    </xf>
    <xf numFmtId="0" fontId="13" fillId="0" borderId="24" xfId="0" applyFont="1" applyBorder="1" applyAlignment="1">
      <alignment horizontal="justify" vertical="top"/>
    </xf>
    <xf numFmtId="0" fontId="18" fillId="0" borderId="24" xfId="0" applyFont="1" applyBorder="1" applyAlignment="1">
      <alignment horizontal="justify" vertical="top"/>
    </xf>
    <xf numFmtId="0" fontId="13" fillId="7" borderId="24" xfId="0" applyFont="1" applyFill="1" applyBorder="1" applyAlignment="1">
      <alignment horizontal="justify" vertical="top" wrapText="1"/>
    </xf>
    <xf numFmtId="0" fontId="18" fillId="0" borderId="24" xfId="0" applyFont="1" applyBorder="1" applyAlignment="1">
      <alignment horizontal="justify" vertical="top" wrapText="1"/>
    </xf>
    <xf numFmtId="0" fontId="4" fillId="8" borderId="29" xfId="0" applyFont="1" applyFill="1" applyBorder="1" applyAlignment="1">
      <alignment horizontal="center" vertical="center"/>
    </xf>
    <xf numFmtId="0" fontId="13" fillId="8" borderId="24" xfId="0" applyFont="1" applyFill="1" applyBorder="1" applyAlignment="1">
      <alignment horizontal="justify" vertical="top"/>
    </xf>
    <xf numFmtId="0" fontId="4" fillId="8" borderId="24" xfId="0" applyFont="1" applyFill="1" applyBorder="1" applyAlignment="1">
      <alignment horizontal="center" vertical="center" wrapText="1"/>
    </xf>
    <xf numFmtId="0" fontId="13" fillId="8" borderId="24" xfId="0" applyFont="1" applyFill="1" applyBorder="1" applyAlignment="1">
      <alignment horizontal="justify" vertical="top" wrapText="1"/>
    </xf>
    <xf numFmtId="0" fontId="16" fillId="8" borderId="24" xfId="0" applyFont="1" applyFill="1" applyBorder="1" applyAlignment="1">
      <alignment horizontal="center" vertical="center" wrapText="1"/>
    </xf>
    <xf numFmtId="0" fontId="21" fillId="0" borderId="24" xfId="0" applyFont="1" applyFill="1" applyBorder="1" applyAlignment="1">
      <alignment horizontal="center" vertical="center" wrapText="1"/>
    </xf>
    <xf numFmtId="4" fontId="19" fillId="5" borderId="8" xfId="0" applyNumberFormat="1" applyFont="1" applyFill="1" applyBorder="1" applyAlignment="1" applyProtection="1">
      <alignment horizontal="center" vertical="center" wrapText="1"/>
    </xf>
    <xf numFmtId="0" fontId="4" fillId="2" borderId="29" xfId="0" applyFont="1" applyFill="1" applyBorder="1" applyAlignment="1">
      <alignment horizontal="center" vertical="center"/>
    </xf>
    <xf numFmtId="0" fontId="18" fillId="2" borderId="24" xfId="0" applyFont="1" applyFill="1" applyBorder="1" applyAlignment="1">
      <alignment horizontal="justify" vertical="top"/>
    </xf>
    <xf numFmtId="0" fontId="21" fillId="2" borderId="24" xfId="0" applyFont="1" applyFill="1" applyBorder="1" applyAlignment="1">
      <alignment horizontal="center" vertical="center" wrapText="1"/>
    </xf>
    <xf numFmtId="4" fontId="4" fillId="8" borderId="24" xfId="0" applyNumberFormat="1" applyFont="1" applyFill="1" applyBorder="1" applyAlignment="1">
      <alignment horizontal="center" vertical="center" wrapText="1"/>
    </xf>
    <xf numFmtId="4" fontId="20" fillId="2" borderId="24" xfId="0" applyNumberFormat="1" applyFont="1" applyFill="1" applyBorder="1" applyAlignment="1">
      <alignment horizontal="center" vertical="center"/>
    </xf>
    <xf numFmtId="4" fontId="4" fillId="8" borderId="24" xfId="0" applyNumberFormat="1" applyFont="1" applyFill="1" applyBorder="1" applyAlignment="1">
      <alignment horizontal="center" vertical="center"/>
    </xf>
    <xf numFmtId="4" fontId="20" fillId="0" borderId="24" xfId="0" applyNumberFormat="1" applyFont="1" applyFill="1" applyBorder="1" applyAlignment="1">
      <alignment horizontal="center" vertical="center"/>
    </xf>
    <xf numFmtId="4" fontId="1" fillId="6" borderId="6" xfId="0" applyNumberFormat="1" applyFont="1" applyFill="1" applyBorder="1" applyAlignment="1">
      <alignment horizontal="center" vertical="center" wrapText="1"/>
    </xf>
    <xf numFmtId="4" fontId="4" fillId="8" borderId="28" xfId="0" applyNumberFormat="1" applyFont="1" applyFill="1" applyBorder="1" applyAlignment="1" applyProtection="1">
      <alignment horizontal="center" vertical="center" wrapText="1"/>
      <protection locked="0"/>
    </xf>
    <xf numFmtId="4" fontId="4" fillId="6" borderId="12" xfId="0" applyNumberFormat="1" applyFont="1" applyFill="1" applyBorder="1" applyAlignment="1">
      <alignment horizontal="center" vertical="center" wrapText="1"/>
    </xf>
    <xf numFmtId="4" fontId="22" fillId="4" borderId="14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horizontal="justify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4" fontId="9" fillId="4" borderId="9" xfId="0" applyNumberFormat="1" applyFont="1" applyFill="1" applyBorder="1" applyAlignment="1" applyProtection="1">
      <alignment horizontal="right" vertical="center" wrapText="1"/>
    </xf>
    <xf numFmtId="4" fontId="9" fillId="4" borderId="10" xfId="0" applyNumberFormat="1" applyFont="1" applyFill="1" applyBorder="1" applyAlignment="1" applyProtection="1">
      <alignment horizontal="right" vertical="center" wrapText="1"/>
    </xf>
    <xf numFmtId="4" fontId="9" fillId="4" borderId="11" xfId="0" applyNumberFormat="1" applyFont="1" applyFill="1" applyBorder="1" applyAlignment="1" applyProtection="1">
      <alignment horizontal="right" vertical="center" wrapText="1"/>
    </xf>
    <xf numFmtId="0" fontId="7" fillId="0" borderId="31" xfId="0" applyFont="1" applyFill="1" applyBorder="1" applyAlignment="1">
      <alignment horizontal="justify" vertical="center" wrapText="1"/>
    </xf>
    <xf numFmtId="0" fontId="11" fillId="0" borderId="0" xfId="0" applyFont="1" applyAlignment="1">
      <alignment horizontal="center" vertical="top" wrapText="1"/>
    </xf>
    <xf numFmtId="0" fontId="11" fillId="0" borderId="0" xfId="0" applyFont="1" applyAlignment="1">
      <alignment horizontal="center" vertical="top"/>
    </xf>
    <xf numFmtId="0" fontId="3" fillId="0" borderId="0" xfId="0" applyFont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 wrapText="1"/>
    </xf>
    <xf numFmtId="4" fontId="9" fillId="4" borderId="30" xfId="0" applyNumberFormat="1" applyFont="1" applyFill="1" applyBorder="1" applyAlignment="1" applyProtection="1">
      <alignment horizontal="right" vertical="center" wrapText="1"/>
    </xf>
    <xf numFmtId="4" fontId="8" fillId="4" borderId="19" xfId="0" applyNumberFormat="1" applyFont="1" applyFill="1" applyBorder="1" applyAlignment="1" applyProtection="1">
      <alignment horizontal="right" vertical="top" wrapText="1"/>
    </xf>
    <xf numFmtId="4" fontId="8" fillId="4" borderId="20" xfId="0" applyNumberFormat="1" applyFont="1" applyFill="1" applyBorder="1" applyAlignment="1" applyProtection="1">
      <alignment horizontal="right" vertical="top" wrapText="1"/>
    </xf>
    <xf numFmtId="4" fontId="8" fillId="4" borderId="13" xfId="0" applyNumberFormat="1" applyFont="1" applyFill="1" applyBorder="1" applyAlignment="1" applyProtection="1">
      <alignment horizontal="right" vertical="top" wrapText="1"/>
    </xf>
    <xf numFmtId="0" fontId="7" fillId="0" borderId="1" xfId="0" applyFont="1" applyFill="1" applyBorder="1" applyAlignment="1">
      <alignment horizontal="justify" vertical="top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4" fontId="8" fillId="4" borderId="18" xfId="0" applyNumberFormat="1" applyFont="1" applyFill="1" applyBorder="1" applyAlignment="1" applyProtection="1">
      <alignment horizontal="right" vertical="top" wrapText="1"/>
    </xf>
    <xf numFmtId="4" fontId="8" fillId="4" borderId="17" xfId="0" applyNumberFormat="1" applyFont="1" applyFill="1" applyBorder="1" applyAlignment="1" applyProtection="1">
      <alignment horizontal="right" vertical="top" wrapText="1"/>
    </xf>
    <xf numFmtId="0" fontId="15" fillId="0" borderId="0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2018-&#1056;&#1059;&#1057;&#1043;&#1048;&#1044;&#1056;&#1054;\&#1040;&#1083;&#1100;&#1073;&#1086;&#1084;%20&#1090;&#1080;&#1087;&#1086;&#1074;&#1099;&#1093;%20&#1092;&#1086;&#1088;&#1084;%20&#1087;&#1086;%20&#1080;&#1079;&#1084;%20223-&#1060;&#1047;\&#1040;&#1083;&#1100;&#1073;&#1086;&#1084;%20&#1090;&#1080;&#1087;&#1086;&#1074;&#1099;&#1093;%20&#1092;&#1086;&#1088;&#1084;%20&#1082;%2001.07.2018\&#1055;&#1088;&#1080;&#1083;&#1086;&#1078;&#1077;&#1085;&#1080;&#1077;%20&#1082;%20&#1044;&#1086;&#1047;_&#1057;&#1090;&#1088;&#1091;&#1082;&#1090;&#1091;&#1088;&#1072;%20&#1053;&#1052;&#106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П925"/>
    </sheetNames>
    <sheetDataSet>
      <sheetData sheetId="0">
        <row r="7">
          <cell r="B7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52"/>
  <sheetViews>
    <sheetView tabSelected="1" zoomScale="70" zoomScaleNormal="70" workbookViewId="0">
      <selection activeCell="F3" sqref="F3"/>
    </sheetView>
  </sheetViews>
  <sheetFormatPr defaultRowHeight="15"/>
  <cols>
    <col min="1" max="1" width="4.5703125" customWidth="1"/>
    <col min="2" max="2" width="9.140625" customWidth="1"/>
    <col min="3" max="3" width="44.7109375" customWidth="1"/>
    <col min="4" max="4" width="16.28515625" customWidth="1"/>
    <col min="5" max="5" width="28.7109375" customWidth="1"/>
    <col min="6" max="6" width="17.42578125" customWidth="1"/>
    <col min="7" max="7" width="29.5703125" customWidth="1"/>
    <col min="8" max="8" width="10.42578125" bestFit="1" customWidth="1"/>
    <col min="10" max="10" width="48.7109375" customWidth="1"/>
    <col min="11" max="12" width="21.28515625" customWidth="1"/>
    <col min="13" max="13" width="7.28515625" customWidth="1"/>
    <col min="14" max="14" width="15" customWidth="1"/>
    <col min="15" max="15" width="13.85546875" customWidth="1"/>
    <col min="16" max="16" width="8.7109375" customWidth="1"/>
    <col min="17" max="17" width="55.7109375" customWidth="1"/>
  </cols>
  <sheetData>
    <row r="1" spans="2:27" ht="34.5" customHeight="1">
      <c r="B1" s="66" t="s">
        <v>17</v>
      </c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4"/>
      <c r="S1" s="4"/>
      <c r="T1" s="4"/>
      <c r="U1" s="4"/>
      <c r="V1" s="4"/>
      <c r="W1" s="4"/>
      <c r="X1" s="4"/>
      <c r="Y1" s="4"/>
      <c r="Z1" s="4"/>
      <c r="AA1" s="4"/>
    </row>
    <row r="2" spans="2:27" ht="15.75" thickBot="1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2:27" ht="34.5" customHeight="1" thickBot="1">
      <c r="B3" s="57" t="s">
        <v>10</v>
      </c>
      <c r="C3" s="58"/>
      <c r="D3" s="58"/>
      <c r="E3" s="67"/>
      <c r="F3" s="53">
        <f>G45</f>
        <v>3716697.45</v>
      </c>
      <c r="G3" s="14" t="s">
        <v>2</v>
      </c>
      <c r="H3" s="1"/>
      <c r="I3" s="57" t="s">
        <v>22</v>
      </c>
      <c r="J3" s="58"/>
      <c r="K3" s="58"/>
      <c r="L3" s="58"/>
      <c r="M3" s="58"/>
      <c r="N3" s="58"/>
      <c r="O3" s="58"/>
      <c r="P3" s="58"/>
      <c r="Q3" s="59"/>
      <c r="R3" s="1"/>
      <c r="S3" s="1"/>
      <c r="T3" s="1"/>
      <c r="U3" s="1"/>
      <c r="V3" s="1"/>
      <c r="W3" s="1"/>
      <c r="X3" s="1"/>
      <c r="Y3" s="1"/>
      <c r="Z3" s="1"/>
      <c r="AA3" s="1"/>
    </row>
    <row r="4" spans="2:27" ht="33.75" customHeight="1">
      <c r="B4" s="72"/>
      <c r="C4" s="72"/>
      <c r="D4" s="72"/>
      <c r="E4" s="72"/>
      <c r="F4" s="72"/>
      <c r="G4" s="72"/>
      <c r="H4" s="1"/>
      <c r="I4" s="79" t="s">
        <v>18</v>
      </c>
      <c r="J4" s="79"/>
      <c r="K4" s="79"/>
      <c r="L4" s="79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2:27" ht="21.75" customHeight="1">
      <c r="B5" s="1"/>
      <c r="C5" s="1"/>
      <c r="D5" s="1"/>
      <c r="E5" s="1"/>
      <c r="F5" s="1"/>
      <c r="G5" s="1"/>
      <c r="H5" s="1"/>
      <c r="I5" s="19" t="s">
        <v>19</v>
      </c>
      <c r="J5" s="19"/>
      <c r="K5" s="19"/>
      <c r="L5" s="19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2:27" ht="21" customHeight="1" thickBo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2:27" ht="32.25" customHeight="1" thickBot="1">
      <c r="B7" s="73" t="s">
        <v>11</v>
      </c>
      <c r="C7" s="67"/>
      <c r="D7" s="74"/>
      <c r="E7" s="74"/>
      <c r="F7" s="75"/>
      <c r="G7" s="76"/>
      <c r="H7" s="5"/>
      <c r="I7" s="57" t="s">
        <v>21</v>
      </c>
      <c r="J7" s="58"/>
      <c r="K7" s="58"/>
      <c r="L7" s="58"/>
      <c r="M7" s="58"/>
      <c r="N7" s="58"/>
      <c r="O7" s="58"/>
      <c r="P7" s="58"/>
      <c r="Q7" s="59"/>
      <c r="R7" s="1"/>
      <c r="S7" s="1"/>
      <c r="T7" s="1"/>
      <c r="U7" s="1"/>
      <c r="V7" s="1"/>
      <c r="W7" s="1"/>
      <c r="X7" s="1"/>
      <c r="Y7" s="1"/>
      <c r="Z7" s="1"/>
      <c r="AA7" s="1"/>
    </row>
    <row r="8" spans="2:27" ht="89.25">
      <c r="B8" s="7" t="s">
        <v>3</v>
      </c>
      <c r="C8" s="22" t="s">
        <v>0</v>
      </c>
      <c r="D8" s="8" t="s">
        <v>7</v>
      </c>
      <c r="E8" s="23" t="s">
        <v>8</v>
      </c>
      <c r="F8" s="9" t="s">
        <v>4</v>
      </c>
      <c r="G8" s="10" t="s">
        <v>9</v>
      </c>
      <c r="H8" s="1"/>
      <c r="I8" s="7" t="s">
        <v>3</v>
      </c>
      <c r="J8" s="22" t="s">
        <v>1</v>
      </c>
      <c r="K8" s="9" t="s">
        <v>20</v>
      </c>
      <c r="L8" s="8" t="s">
        <v>16</v>
      </c>
      <c r="M8" s="8" t="s">
        <v>7</v>
      </c>
      <c r="N8" s="9" t="s">
        <v>8</v>
      </c>
      <c r="O8" s="9" t="s">
        <v>12</v>
      </c>
      <c r="P8" s="9" t="s">
        <v>4</v>
      </c>
      <c r="Q8" s="10" t="s">
        <v>13</v>
      </c>
      <c r="R8" s="1"/>
      <c r="S8" s="1"/>
      <c r="T8" s="1"/>
      <c r="U8" s="1"/>
      <c r="V8" s="1"/>
      <c r="W8" s="1"/>
      <c r="X8" s="1"/>
      <c r="Y8" s="1"/>
      <c r="Z8" s="1"/>
      <c r="AA8" s="1"/>
    </row>
    <row r="9" spans="2:27" s="20" customFormat="1" ht="29.25">
      <c r="B9" s="36">
        <v>1</v>
      </c>
      <c r="C9" s="37" t="s">
        <v>27</v>
      </c>
      <c r="D9" s="51" t="s">
        <v>26</v>
      </c>
      <c r="E9" s="46">
        <f>E12+E11+E10</f>
        <v>31339.971000000001</v>
      </c>
      <c r="F9" s="38">
        <v>12</v>
      </c>
      <c r="G9" s="29">
        <f>G12+G11+G10</f>
        <v>376079.652</v>
      </c>
      <c r="H9" s="21"/>
      <c r="I9" s="31">
        <v>1</v>
      </c>
      <c r="J9" s="32" t="s">
        <v>27</v>
      </c>
      <c r="K9" s="24"/>
      <c r="L9" s="24"/>
      <c r="M9" s="52" t="str">
        <f>D9</f>
        <v>услуга/месяц</v>
      </c>
      <c r="N9" s="50">
        <f>E9</f>
        <v>31339.971000000001</v>
      </c>
      <c r="O9" s="25"/>
      <c r="P9" s="30">
        <f>F9</f>
        <v>12</v>
      </c>
      <c r="Q9" s="28">
        <f>P9*O9</f>
        <v>0</v>
      </c>
      <c r="R9" s="21"/>
      <c r="S9" s="21"/>
      <c r="T9" s="21"/>
      <c r="U9" s="21"/>
      <c r="V9" s="21"/>
      <c r="W9" s="21"/>
      <c r="X9" s="21"/>
      <c r="Y9" s="21"/>
      <c r="Z9" s="21"/>
      <c r="AA9" s="21"/>
    </row>
    <row r="10" spans="2:27" s="20" customFormat="1" ht="25.5">
      <c r="B10" s="43"/>
      <c r="C10" s="44" t="s">
        <v>23</v>
      </c>
      <c r="D10" s="51" t="s">
        <v>26</v>
      </c>
      <c r="E10" s="47">
        <v>13690.36</v>
      </c>
      <c r="F10" s="45">
        <v>12</v>
      </c>
      <c r="G10" s="42">
        <f t="shared" ref="G10:G44" si="0">F10*E10</f>
        <v>164284.32</v>
      </c>
      <c r="H10" s="21"/>
      <c r="I10" s="31"/>
      <c r="J10" s="33" t="s">
        <v>23</v>
      </c>
      <c r="K10" s="24"/>
      <c r="L10" s="24"/>
      <c r="M10" s="52" t="str">
        <f t="shared" ref="M10:M44" si="1">D10</f>
        <v>услуга/месяц</v>
      </c>
      <c r="N10" s="50">
        <f t="shared" ref="N10:N44" si="2">E10</f>
        <v>13690.36</v>
      </c>
      <c r="O10" s="25"/>
      <c r="P10" s="30">
        <f t="shared" ref="P10:P44" si="3">F10</f>
        <v>12</v>
      </c>
      <c r="Q10" s="28">
        <f t="shared" ref="Q10:Q44" si="4">P10*O10</f>
        <v>0</v>
      </c>
      <c r="R10" s="21"/>
      <c r="S10" s="21"/>
      <c r="T10" s="21"/>
      <c r="U10" s="21"/>
      <c r="V10" s="21"/>
      <c r="W10" s="21"/>
      <c r="X10" s="21"/>
      <c r="Y10" s="21"/>
      <c r="Z10" s="21"/>
      <c r="AA10" s="21"/>
    </row>
    <row r="11" spans="2:27" s="20" customFormat="1" ht="25.5">
      <c r="B11" s="43"/>
      <c r="C11" s="44" t="s">
        <v>24</v>
      </c>
      <c r="D11" s="51" t="s">
        <v>26</v>
      </c>
      <c r="E11" s="47">
        <f>13475.82*1.05</f>
        <v>14149.611000000001</v>
      </c>
      <c r="F11" s="45">
        <v>12</v>
      </c>
      <c r="G11" s="42">
        <f t="shared" si="0"/>
        <v>169795.33199999999</v>
      </c>
      <c r="H11" s="21"/>
      <c r="I11" s="31"/>
      <c r="J11" s="33" t="s">
        <v>24</v>
      </c>
      <c r="K11" s="24"/>
      <c r="L11" s="24"/>
      <c r="M11" s="52" t="str">
        <f t="shared" si="1"/>
        <v>услуга/месяц</v>
      </c>
      <c r="N11" s="50">
        <f t="shared" si="2"/>
        <v>14149.611000000001</v>
      </c>
      <c r="O11" s="25"/>
      <c r="P11" s="30">
        <f t="shared" si="3"/>
        <v>12</v>
      </c>
      <c r="Q11" s="28">
        <f t="shared" si="4"/>
        <v>0</v>
      </c>
      <c r="R11" s="21"/>
      <c r="S11" s="21"/>
      <c r="T11" s="21"/>
      <c r="U11" s="21"/>
      <c r="V11" s="21"/>
      <c r="W11" s="21"/>
      <c r="X11" s="21"/>
      <c r="Y11" s="21"/>
      <c r="Z11" s="21"/>
      <c r="AA11" s="21"/>
    </row>
    <row r="12" spans="2:27" s="20" customFormat="1" ht="25.5">
      <c r="B12" s="43"/>
      <c r="C12" s="44" t="s">
        <v>25</v>
      </c>
      <c r="D12" s="51" t="s">
        <v>26</v>
      </c>
      <c r="E12" s="47">
        <v>3500</v>
      </c>
      <c r="F12" s="45">
        <v>12</v>
      </c>
      <c r="G12" s="42">
        <f t="shared" si="0"/>
        <v>42000</v>
      </c>
      <c r="H12" s="21"/>
      <c r="I12" s="31"/>
      <c r="J12" s="33" t="s">
        <v>25</v>
      </c>
      <c r="K12" s="24"/>
      <c r="L12" s="24"/>
      <c r="M12" s="52" t="str">
        <f t="shared" si="1"/>
        <v>услуга/месяц</v>
      </c>
      <c r="N12" s="50">
        <f t="shared" si="2"/>
        <v>3500</v>
      </c>
      <c r="O12" s="25"/>
      <c r="P12" s="30">
        <f t="shared" si="3"/>
        <v>12</v>
      </c>
      <c r="Q12" s="28">
        <f t="shared" si="4"/>
        <v>0</v>
      </c>
      <c r="R12" s="21"/>
      <c r="S12" s="21"/>
      <c r="T12" s="21"/>
      <c r="U12" s="21"/>
      <c r="V12" s="21"/>
      <c r="W12" s="21"/>
      <c r="X12" s="21"/>
      <c r="Y12" s="21"/>
      <c r="Z12" s="21"/>
      <c r="AA12" s="21"/>
    </row>
    <row r="13" spans="2:27" s="20" customFormat="1" ht="29.25">
      <c r="B13" s="36">
        <v>2</v>
      </c>
      <c r="C13" s="39" t="s">
        <v>28</v>
      </c>
      <c r="D13" s="51" t="s">
        <v>26</v>
      </c>
      <c r="E13" s="48">
        <f>E16+E15+E14</f>
        <v>15859.448</v>
      </c>
      <c r="F13" s="40">
        <v>12</v>
      </c>
      <c r="G13" s="29">
        <f>G16+G15+G14</f>
        <v>190313.37600000002</v>
      </c>
      <c r="H13" s="2"/>
      <c r="I13" s="31">
        <v>2</v>
      </c>
      <c r="J13" s="34" t="s">
        <v>28</v>
      </c>
      <c r="K13" s="24"/>
      <c r="L13" s="24"/>
      <c r="M13" s="52" t="str">
        <f t="shared" si="1"/>
        <v>услуга/месяц</v>
      </c>
      <c r="N13" s="50">
        <f t="shared" si="2"/>
        <v>15859.448</v>
      </c>
      <c r="O13" s="25"/>
      <c r="P13" s="30">
        <f t="shared" si="3"/>
        <v>12</v>
      </c>
      <c r="Q13" s="28">
        <f t="shared" si="4"/>
        <v>0</v>
      </c>
      <c r="R13" s="21"/>
      <c r="S13" s="21"/>
      <c r="T13" s="21"/>
      <c r="U13" s="21"/>
      <c r="V13" s="21"/>
      <c r="W13" s="21"/>
      <c r="X13" s="21"/>
      <c r="Y13" s="21"/>
      <c r="Z13" s="21"/>
      <c r="AA13" s="21"/>
    </row>
    <row r="14" spans="2:27" s="20" customFormat="1" ht="25.5">
      <c r="B14" s="31"/>
      <c r="C14" s="35" t="s">
        <v>23</v>
      </c>
      <c r="D14" s="51" t="s">
        <v>26</v>
      </c>
      <c r="E14" s="49">
        <v>8968.36</v>
      </c>
      <c r="F14" s="41">
        <v>12</v>
      </c>
      <c r="G14" s="42">
        <f t="shared" si="0"/>
        <v>107620.32</v>
      </c>
      <c r="H14" s="21"/>
      <c r="I14" s="31"/>
      <c r="J14" s="35" t="s">
        <v>23</v>
      </c>
      <c r="K14" s="24"/>
      <c r="L14" s="24"/>
      <c r="M14" s="52" t="str">
        <f t="shared" si="1"/>
        <v>услуга/месяц</v>
      </c>
      <c r="N14" s="50">
        <f t="shared" si="2"/>
        <v>8968.36</v>
      </c>
      <c r="O14" s="25"/>
      <c r="P14" s="30">
        <f t="shared" si="3"/>
        <v>12</v>
      </c>
      <c r="Q14" s="28">
        <f t="shared" si="4"/>
        <v>0</v>
      </c>
      <c r="R14" s="21"/>
      <c r="S14" s="21"/>
      <c r="T14" s="21"/>
      <c r="U14" s="21"/>
      <c r="V14" s="21"/>
      <c r="W14" s="21"/>
      <c r="X14" s="21"/>
      <c r="Y14" s="21"/>
      <c r="Z14" s="21"/>
      <c r="AA14" s="21"/>
    </row>
    <row r="15" spans="2:27" s="20" customFormat="1" ht="25.5">
      <c r="B15" s="31"/>
      <c r="C15" s="35" t="s">
        <v>24</v>
      </c>
      <c r="D15" s="51" t="s">
        <v>26</v>
      </c>
      <c r="E15" s="49">
        <f>5610.56*1.05</f>
        <v>5891.0880000000006</v>
      </c>
      <c r="F15" s="41">
        <v>12</v>
      </c>
      <c r="G15" s="42">
        <f t="shared" si="0"/>
        <v>70693.056000000011</v>
      </c>
      <c r="H15" s="21"/>
      <c r="I15" s="31"/>
      <c r="J15" s="35" t="s">
        <v>24</v>
      </c>
      <c r="K15" s="24"/>
      <c r="L15" s="24"/>
      <c r="M15" s="52" t="str">
        <f t="shared" si="1"/>
        <v>услуга/месяц</v>
      </c>
      <c r="N15" s="50">
        <f t="shared" si="2"/>
        <v>5891.0880000000006</v>
      </c>
      <c r="O15" s="25"/>
      <c r="P15" s="30">
        <f t="shared" si="3"/>
        <v>12</v>
      </c>
      <c r="Q15" s="28">
        <f t="shared" si="4"/>
        <v>0</v>
      </c>
      <c r="R15" s="21"/>
      <c r="S15" s="21"/>
      <c r="T15" s="21"/>
      <c r="U15" s="21"/>
      <c r="V15" s="21"/>
      <c r="W15" s="21"/>
      <c r="X15" s="21"/>
      <c r="Y15" s="21"/>
      <c r="Z15" s="21"/>
      <c r="AA15" s="21"/>
    </row>
    <row r="16" spans="2:27" s="20" customFormat="1" ht="25.5">
      <c r="B16" s="31"/>
      <c r="C16" s="35" t="s">
        <v>25</v>
      </c>
      <c r="D16" s="51" t="s">
        <v>26</v>
      </c>
      <c r="E16" s="49">
        <v>1000</v>
      </c>
      <c r="F16" s="41">
        <v>12</v>
      </c>
      <c r="G16" s="42">
        <f t="shared" si="0"/>
        <v>12000</v>
      </c>
      <c r="H16" s="21"/>
      <c r="I16" s="31"/>
      <c r="J16" s="35" t="s">
        <v>25</v>
      </c>
      <c r="K16" s="24"/>
      <c r="L16" s="24"/>
      <c r="M16" s="52" t="str">
        <f t="shared" si="1"/>
        <v>услуга/месяц</v>
      </c>
      <c r="N16" s="50">
        <f t="shared" si="2"/>
        <v>1000</v>
      </c>
      <c r="O16" s="25"/>
      <c r="P16" s="30">
        <f t="shared" si="3"/>
        <v>12</v>
      </c>
      <c r="Q16" s="28">
        <f t="shared" si="4"/>
        <v>0</v>
      </c>
      <c r="R16" s="21"/>
      <c r="S16" s="21"/>
      <c r="T16" s="21"/>
      <c r="U16" s="21"/>
      <c r="V16" s="21"/>
      <c r="W16" s="21"/>
      <c r="X16" s="21"/>
      <c r="Y16" s="21"/>
      <c r="Z16" s="21"/>
      <c r="AA16" s="21"/>
    </row>
    <row r="17" spans="2:27" s="20" customFormat="1" ht="29.25">
      <c r="B17" s="36">
        <v>3</v>
      </c>
      <c r="C17" s="39" t="s">
        <v>29</v>
      </c>
      <c r="D17" s="51" t="s">
        <v>26</v>
      </c>
      <c r="E17" s="48">
        <f>E20+E19+E18</f>
        <v>26740.620000000003</v>
      </c>
      <c r="F17" s="40">
        <v>12</v>
      </c>
      <c r="G17" s="29">
        <f>G20+G19+G18</f>
        <v>320887.44000000006</v>
      </c>
      <c r="H17" s="21"/>
      <c r="I17" s="31">
        <v>3</v>
      </c>
      <c r="J17" s="34" t="s">
        <v>29</v>
      </c>
      <c r="K17" s="24"/>
      <c r="L17" s="24"/>
      <c r="M17" s="52" t="str">
        <f t="shared" si="1"/>
        <v>услуга/месяц</v>
      </c>
      <c r="N17" s="50">
        <f t="shared" si="2"/>
        <v>26740.620000000003</v>
      </c>
      <c r="O17" s="25"/>
      <c r="P17" s="30">
        <f t="shared" si="3"/>
        <v>12</v>
      </c>
      <c r="Q17" s="28">
        <f t="shared" si="4"/>
        <v>0</v>
      </c>
      <c r="R17" s="21"/>
      <c r="S17" s="21"/>
      <c r="T17" s="21"/>
      <c r="U17" s="21"/>
      <c r="V17" s="21"/>
      <c r="W17" s="21"/>
      <c r="X17" s="21"/>
      <c r="Y17" s="21"/>
      <c r="Z17" s="21"/>
      <c r="AA17" s="21"/>
    </row>
    <row r="18" spans="2:27" s="20" customFormat="1" ht="25.5">
      <c r="B18" s="31"/>
      <c r="C18" s="35" t="s">
        <v>23</v>
      </c>
      <c r="D18" s="51" t="s">
        <v>26</v>
      </c>
      <c r="E18" s="49">
        <v>14852.36</v>
      </c>
      <c r="F18" s="41">
        <v>12</v>
      </c>
      <c r="G18" s="42">
        <f t="shared" si="0"/>
        <v>178228.32</v>
      </c>
      <c r="H18" s="21"/>
      <c r="I18" s="31"/>
      <c r="J18" s="35" t="s">
        <v>23</v>
      </c>
      <c r="K18" s="24"/>
      <c r="L18" s="24"/>
      <c r="M18" s="52" t="str">
        <f t="shared" si="1"/>
        <v>услуга/месяц</v>
      </c>
      <c r="N18" s="50">
        <f t="shared" si="2"/>
        <v>14852.36</v>
      </c>
      <c r="O18" s="25"/>
      <c r="P18" s="30">
        <f t="shared" si="3"/>
        <v>12</v>
      </c>
      <c r="Q18" s="28">
        <f t="shared" si="4"/>
        <v>0</v>
      </c>
      <c r="R18" s="21"/>
      <c r="S18" s="21"/>
      <c r="T18" s="21"/>
      <c r="U18" s="21"/>
      <c r="V18" s="21"/>
      <c r="W18" s="21"/>
      <c r="X18" s="21"/>
      <c r="Y18" s="21"/>
      <c r="Z18" s="21"/>
      <c r="AA18" s="21"/>
    </row>
    <row r="19" spans="2:27" s="20" customFormat="1" ht="25.5">
      <c r="B19" s="31"/>
      <c r="C19" s="35" t="s">
        <v>24</v>
      </c>
      <c r="D19" s="51" t="s">
        <v>26</v>
      </c>
      <c r="E19" s="49">
        <f>8941.2*1.05</f>
        <v>9388.260000000002</v>
      </c>
      <c r="F19" s="41">
        <v>12</v>
      </c>
      <c r="G19" s="42">
        <f t="shared" si="0"/>
        <v>112659.12000000002</v>
      </c>
      <c r="H19" s="21"/>
      <c r="I19" s="31"/>
      <c r="J19" s="35" t="s">
        <v>24</v>
      </c>
      <c r="K19" s="24"/>
      <c r="L19" s="24"/>
      <c r="M19" s="52" t="str">
        <f t="shared" si="1"/>
        <v>услуга/месяц</v>
      </c>
      <c r="N19" s="50">
        <f t="shared" si="2"/>
        <v>9388.260000000002</v>
      </c>
      <c r="O19" s="25"/>
      <c r="P19" s="30">
        <f t="shared" si="3"/>
        <v>12</v>
      </c>
      <c r="Q19" s="28">
        <f t="shared" si="4"/>
        <v>0</v>
      </c>
      <c r="R19" s="21"/>
      <c r="S19" s="21"/>
      <c r="T19" s="21"/>
      <c r="U19" s="21"/>
      <c r="V19" s="21"/>
      <c r="W19" s="21"/>
      <c r="X19" s="21"/>
      <c r="Y19" s="21"/>
      <c r="Z19" s="21"/>
      <c r="AA19" s="21"/>
    </row>
    <row r="20" spans="2:27" s="20" customFormat="1" ht="25.5">
      <c r="B20" s="31"/>
      <c r="C20" s="35" t="s">
        <v>25</v>
      </c>
      <c r="D20" s="51" t="s">
        <v>26</v>
      </c>
      <c r="E20" s="49">
        <v>2500</v>
      </c>
      <c r="F20" s="41">
        <v>12</v>
      </c>
      <c r="G20" s="42">
        <f t="shared" si="0"/>
        <v>30000</v>
      </c>
      <c r="H20" s="21"/>
      <c r="I20" s="31"/>
      <c r="J20" s="35" t="s">
        <v>25</v>
      </c>
      <c r="K20" s="24"/>
      <c r="L20" s="24"/>
      <c r="M20" s="52" t="str">
        <f t="shared" si="1"/>
        <v>услуга/месяц</v>
      </c>
      <c r="N20" s="50">
        <f t="shared" si="2"/>
        <v>2500</v>
      </c>
      <c r="O20" s="25"/>
      <c r="P20" s="30">
        <f t="shared" si="3"/>
        <v>12</v>
      </c>
      <c r="Q20" s="28">
        <f t="shared" si="4"/>
        <v>0</v>
      </c>
      <c r="R20" s="21"/>
      <c r="S20" s="21"/>
      <c r="T20" s="21"/>
      <c r="U20" s="21"/>
      <c r="V20" s="21"/>
      <c r="W20" s="21"/>
      <c r="X20" s="21"/>
      <c r="Y20" s="21"/>
      <c r="Z20" s="21"/>
      <c r="AA20" s="21"/>
    </row>
    <row r="21" spans="2:27" s="20" customFormat="1" ht="29.25">
      <c r="B21" s="36">
        <v>4</v>
      </c>
      <c r="C21" s="39" t="s">
        <v>30</v>
      </c>
      <c r="D21" s="51" t="s">
        <v>26</v>
      </c>
      <c r="E21" s="48">
        <f>E24+E23+E22</f>
        <v>30992.508500000004</v>
      </c>
      <c r="F21" s="40">
        <v>12</v>
      </c>
      <c r="G21" s="29">
        <f>G24+G23+G22</f>
        <v>371910.10200000001</v>
      </c>
      <c r="H21" s="21"/>
      <c r="I21" s="31">
        <v>4</v>
      </c>
      <c r="J21" s="34" t="s">
        <v>30</v>
      </c>
      <c r="K21" s="24"/>
      <c r="L21" s="24"/>
      <c r="M21" s="52" t="str">
        <f t="shared" si="1"/>
        <v>услуга/месяц</v>
      </c>
      <c r="N21" s="50">
        <f t="shared" si="2"/>
        <v>30992.508500000004</v>
      </c>
      <c r="O21" s="25"/>
      <c r="P21" s="30">
        <f t="shared" si="3"/>
        <v>12</v>
      </c>
      <c r="Q21" s="28">
        <f t="shared" si="4"/>
        <v>0</v>
      </c>
      <c r="R21" s="21"/>
      <c r="S21" s="21"/>
      <c r="T21" s="21"/>
      <c r="U21" s="21"/>
      <c r="V21" s="21"/>
      <c r="W21" s="21"/>
      <c r="X21" s="21"/>
      <c r="Y21" s="21"/>
      <c r="Z21" s="21"/>
      <c r="AA21" s="21"/>
    </row>
    <row r="22" spans="2:27" s="20" customFormat="1" ht="25.5">
      <c r="B22" s="31"/>
      <c r="C22" s="35" t="s">
        <v>23</v>
      </c>
      <c r="D22" s="51" t="s">
        <v>26</v>
      </c>
      <c r="E22" s="49">
        <v>11856.35</v>
      </c>
      <c r="F22" s="41">
        <v>12</v>
      </c>
      <c r="G22" s="42">
        <f t="shared" si="0"/>
        <v>142276.20000000001</v>
      </c>
      <c r="H22" s="21"/>
      <c r="I22" s="31"/>
      <c r="J22" s="35" t="s">
        <v>23</v>
      </c>
      <c r="K22" s="24"/>
      <c r="L22" s="24"/>
      <c r="M22" s="52" t="str">
        <f t="shared" si="1"/>
        <v>услуга/месяц</v>
      </c>
      <c r="N22" s="50">
        <f t="shared" si="2"/>
        <v>11856.35</v>
      </c>
      <c r="O22" s="25"/>
      <c r="P22" s="30">
        <f t="shared" si="3"/>
        <v>12</v>
      </c>
      <c r="Q22" s="28">
        <f t="shared" si="4"/>
        <v>0</v>
      </c>
      <c r="R22" s="21"/>
      <c r="S22" s="21"/>
      <c r="T22" s="21"/>
      <c r="U22" s="21"/>
      <c r="V22" s="21"/>
      <c r="W22" s="21"/>
      <c r="X22" s="21"/>
      <c r="Y22" s="21"/>
      <c r="Z22" s="21"/>
      <c r="AA22" s="21"/>
    </row>
    <row r="23" spans="2:27" s="20" customFormat="1" ht="25.5">
      <c r="B23" s="31"/>
      <c r="C23" s="35" t="s">
        <v>24</v>
      </c>
      <c r="D23" s="51" t="s">
        <v>26</v>
      </c>
      <c r="E23" s="49">
        <f>15367.77*1.05</f>
        <v>16136.158500000001</v>
      </c>
      <c r="F23" s="41">
        <v>12</v>
      </c>
      <c r="G23" s="42">
        <f>F23*E23</f>
        <v>193633.902</v>
      </c>
      <c r="H23" s="21"/>
      <c r="I23" s="31"/>
      <c r="J23" s="35" t="s">
        <v>24</v>
      </c>
      <c r="K23" s="24"/>
      <c r="L23" s="24"/>
      <c r="M23" s="52" t="str">
        <f t="shared" si="1"/>
        <v>услуга/месяц</v>
      </c>
      <c r="N23" s="50">
        <f t="shared" ref="N23:N40" si="5">E23</f>
        <v>16136.158500000001</v>
      </c>
      <c r="O23" s="25"/>
      <c r="P23" s="30">
        <f t="shared" si="3"/>
        <v>12</v>
      </c>
      <c r="Q23" s="28">
        <f t="shared" si="4"/>
        <v>0</v>
      </c>
      <c r="R23" s="21"/>
      <c r="S23" s="21"/>
      <c r="T23" s="21"/>
      <c r="U23" s="21"/>
      <c r="V23" s="21"/>
      <c r="W23" s="21"/>
      <c r="X23" s="21"/>
      <c r="Y23" s="21"/>
      <c r="Z23" s="21"/>
      <c r="AA23" s="21"/>
    </row>
    <row r="24" spans="2:27" s="20" customFormat="1" ht="25.5">
      <c r="B24" s="31"/>
      <c r="C24" s="35" t="s">
        <v>25</v>
      </c>
      <c r="D24" s="51" t="s">
        <v>26</v>
      </c>
      <c r="E24" s="49">
        <v>3000</v>
      </c>
      <c r="F24" s="41">
        <v>12</v>
      </c>
      <c r="G24" s="42">
        <f>F24*E24</f>
        <v>36000</v>
      </c>
      <c r="H24" s="21"/>
      <c r="I24" s="31"/>
      <c r="J24" s="35" t="s">
        <v>25</v>
      </c>
      <c r="K24" s="24"/>
      <c r="L24" s="24"/>
      <c r="M24" s="52" t="str">
        <f t="shared" si="1"/>
        <v>услуга/месяц</v>
      </c>
      <c r="N24" s="50">
        <f t="shared" si="5"/>
        <v>3000</v>
      </c>
      <c r="O24" s="25"/>
      <c r="P24" s="30">
        <f t="shared" si="3"/>
        <v>12</v>
      </c>
      <c r="Q24" s="28">
        <f t="shared" si="4"/>
        <v>0</v>
      </c>
      <c r="R24" s="21"/>
      <c r="S24" s="21"/>
      <c r="T24" s="21"/>
      <c r="U24" s="21"/>
      <c r="V24" s="21"/>
      <c r="W24" s="21"/>
      <c r="X24" s="21"/>
      <c r="Y24" s="21"/>
      <c r="Z24" s="21"/>
      <c r="AA24" s="21"/>
    </row>
    <row r="25" spans="2:27" s="20" customFormat="1" ht="43.5">
      <c r="B25" s="36">
        <v>5</v>
      </c>
      <c r="C25" s="39" t="s">
        <v>31</v>
      </c>
      <c r="D25" s="51" t="s">
        <v>26</v>
      </c>
      <c r="E25" s="48">
        <f>E28+E27+E26</f>
        <v>36471.175500000005</v>
      </c>
      <c r="F25" s="40">
        <v>12</v>
      </c>
      <c r="G25" s="29">
        <f>G28+G27+G26</f>
        <v>437654.10600000003</v>
      </c>
      <c r="H25" s="21"/>
      <c r="I25" s="31">
        <v>5</v>
      </c>
      <c r="J25" s="34" t="s">
        <v>31</v>
      </c>
      <c r="K25" s="24"/>
      <c r="L25" s="24"/>
      <c r="M25" s="52" t="str">
        <f t="shared" si="1"/>
        <v>услуга/месяц</v>
      </c>
      <c r="N25" s="50">
        <f t="shared" si="5"/>
        <v>36471.175500000005</v>
      </c>
      <c r="O25" s="25"/>
      <c r="P25" s="30">
        <f t="shared" si="3"/>
        <v>12</v>
      </c>
      <c r="Q25" s="28">
        <f t="shared" si="4"/>
        <v>0</v>
      </c>
      <c r="R25" s="21"/>
      <c r="S25" s="21"/>
      <c r="T25" s="21"/>
      <c r="U25" s="21"/>
      <c r="V25" s="21"/>
      <c r="W25" s="21"/>
      <c r="X25" s="21"/>
      <c r="Y25" s="21"/>
      <c r="Z25" s="21"/>
      <c r="AA25" s="21"/>
    </row>
    <row r="26" spans="2:27" s="20" customFormat="1" ht="25.5">
      <c r="B26" s="31"/>
      <c r="C26" s="35" t="s">
        <v>23</v>
      </c>
      <c r="D26" s="51" t="s">
        <v>26</v>
      </c>
      <c r="E26" s="49">
        <v>14852.26</v>
      </c>
      <c r="F26" s="41">
        <v>12</v>
      </c>
      <c r="G26" s="42">
        <f>F26*E26</f>
        <v>178227.12</v>
      </c>
      <c r="H26" s="21"/>
      <c r="I26" s="31"/>
      <c r="J26" s="35" t="s">
        <v>23</v>
      </c>
      <c r="K26" s="24"/>
      <c r="L26" s="24"/>
      <c r="M26" s="52" t="str">
        <f t="shared" si="1"/>
        <v>услуга/месяц</v>
      </c>
      <c r="N26" s="50">
        <f t="shared" si="5"/>
        <v>14852.26</v>
      </c>
      <c r="O26" s="25"/>
      <c r="P26" s="30">
        <f t="shared" si="3"/>
        <v>12</v>
      </c>
      <c r="Q26" s="28">
        <f t="shared" si="4"/>
        <v>0</v>
      </c>
      <c r="R26" s="21"/>
      <c r="S26" s="21"/>
      <c r="T26" s="21"/>
      <c r="U26" s="21"/>
      <c r="V26" s="21"/>
      <c r="W26" s="21"/>
      <c r="X26" s="21"/>
      <c r="Y26" s="21"/>
      <c r="Z26" s="21"/>
      <c r="AA26" s="21"/>
    </row>
    <row r="27" spans="2:27" s="20" customFormat="1" ht="25.5">
      <c r="B27" s="31"/>
      <c r="C27" s="35" t="s">
        <v>24</v>
      </c>
      <c r="D27" s="51" t="s">
        <v>26</v>
      </c>
      <c r="E27" s="49">
        <f>17256.11*1.05</f>
        <v>18118.915500000003</v>
      </c>
      <c r="F27" s="41">
        <v>12</v>
      </c>
      <c r="G27" s="42">
        <f>F27*E27</f>
        <v>217426.98600000003</v>
      </c>
      <c r="H27" s="21"/>
      <c r="I27" s="31"/>
      <c r="J27" s="35" t="s">
        <v>24</v>
      </c>
      <c r="K27" s="24"/>
      <c r="L27" s="24"/>
      <c r="M27" s="52" t="str">
        <f t="shared" si="1"/>
        <v>услуга/месяц</v>
      </c>
      <c r="N27" s="50">
        <f t="shared" si="5"/>
        <v>18118.915500000003</v>
      </c>
      <c r="O27" s="25"/>
      <c r="P27" s="30">
        <f t="shared" si="3"/>
        <v>12</v>
      </c>
      <c r="Q27" s="28">
        <f t="shared" si="4"/>
        <v>0</v>
      </c>
      <c r="R27" s="21"/>
      <c r="S27" s="21"/>
      <c r="T27" s="21"/>
      <c r="U27" s="21"/>
      <c r="V27" s="21"/>
      <c r="W27" s="21"/>
      <c r="X27" s="21"/>
      <c r="Y27" s="21"/>
      <c r="Z27" s="21"/>
      <c r="AA27" s="21"/>
    </row>
    <row r="28" spans="2:27" s="20" customFormat="1" ht="25.5">
      <c r="B28" s="31"/>
      <c r="C28" s="35" t="s">
        <v>25</v>
      </c>
      <c r="D28" s="51" t="s">
        <v>26</v>
      </c>
      <c r="E28" s="49">
        <v>3500</v>
      </c>
      <c r="F28" s="41">
        <v>12</v>
      </c>
      <c r="G28" s="42">
        <f>F28*E28</f>
        <v>42000</v>
      </c>
      <c r="H28" s="21"/>
      <c r="I28" s="31"/>
      <c r="J28" s="35" t="s">
        <v>25</v>
      </c>
      <c r="K28" s="24"/>
      <c r="L28" s="24"/>
      <c r="M28" s="52" t="str">
        <f t="shared" si="1"/>
        <v>услуга/месяц</v>
      </c>
      <c r="N28" s="50">
        <f t="shared" si="5"/>
        <v>3500</v>
      </c>
      <c r="O28" s="25"/>
      <c r="P28" s="30">
        <f t="shared" si="3"/>
        <v>12</v>
      </c>
      <c r="Q28" s="28">
        <f t="shared" si="4"/>
        <v>0</v>
      </c>
      <c r="R28" s="21"/>
      <c r="S28" s="21"/>
      <c r="T28" s="21"/>
      <c r="U28" s="21"/>
      <c r="V28" s="21"/>
      <c r="W28" s="21"/>
      <c r="X28" s="21"/>
      <c r="Y28" s="21"/>
      <c r="Z28" s="21"/>
      <c r="AA28" s="21"/>
    </row>
    <row r="29" spans="2:27" s="20" customFormat="1" ht="25.5">
      <c r="B29" s="36">
        <v>6</v>
      </c>
      <c r="C29" s="39" t="s">
        <v>34</v>
      </c>
      <c r="D29" s="51" t="s">
        <v>26</v>
      </c>
      <c r="E29" s="48">
        <f>E32+E31+E30</f>
        <v>82086.853499999997</v>
      </c>
      <c r="F29" s="40">
        <v>12</v>
      </c>
      <c r="G29" s="29">
        <f>G32+G31+G30</f>
        <v>985042.24199999997</v>
      </c>
      <c r="H29" s="21"/>
      <c r="I29" s="31">
        <v>6</v>
      </c>
      <c r="J29" s="34" t="s">
        <v>34</v>
      </c>
      <c r="K29" s="24"/>
      <c r="L29" s="24"/>
      <c r="M29" s="52" t="str">
        <f t="shared" si="1"/>
        <v>услуга/месяц</v>
      </c>
      <c r="N29" s="50">
        <f t="shared" si="5"/>
        <v>82086.853499999997</v>
      </c>
      <c r="O29" s="25"/>
      <c r="P29" s="30">
        <f t="shared" si="3"/>
        <v>12</v>
      </c>
      <c r="Q29" s="28">
        <f t="shared" si="4"/>
        <v>0</v>
      </c>
      <c r="R29" s="21"/>
      <c r="S29" s="21"/>
      <c r="T29" s="21"/>
      <c r="U29" s="21"/>
      <c r="V29" s="21"/>
      <c r="W29" s="21"/>
      <c r="X29" s="21"/>
      <c r="Y29" s="21"/>
      <c r="Z29" s="21"/>
      <c r="AA29" s="21"/>
    </row>
    <row r="30" spans="2:27" s="20" customFormat="1" ht="25.5">
      <c r="B30" s="31"/>
      <c r="C30" s="35" t="s">
        <v>23</v>
      </c>
      <c r="D30" s="51" t="s">
        <v>26</v>
      </c>
      <c r="E30" s="49">
        <v>50321.25</v>
      </c>
      <c r="F30" s="41">
        <v>12</v>
      </c>
      <c r="G30" s="42">
        <f>F30*E30</f>
        <v>603855</v>
      </c>
      <c r="H30" s="21"/>
      <c r="I30" s="31"/>
      <c r="J30" s="35" t="s">
        <v>23</v>
      </c>
      <c r="K30" s="24"/>
      <c r="L30" s="24"/>
      <c r="M30" s="52" t="str">
        <f t="shared" si="1"/>
        <v>услуга/месяц</v>
      </c>
      <c r="N30" s="50">
        <f t="shared" si="5"/>
        <v>50321.25</v>
      </c>
      <c r="O30" s="25"/>
      <c r="P30" s="30">
        <f t="shared" si="3"/>
        <v>12</v>
      </c>
      <c r="Q30" s="28">
        <f t="shared" si="4"/>
        <v>0</v>
      </c>
      <c r="R30" s="21"/>
      <c r="S30" s="21"/>
      <c r="T30" s="21"/>
      <c r="U30" s="21"/>
      <c r="V30" s="21"/>
      <c r="W30" s="21"/>
      <c r="X30" s="21"/>
      <c r="Y30" s="21"/>
      <c r="Z30" s="21"/>
      <c r="AA30" s="21"/>
    </row>
    <row r="31" spans="2:27" s="20" customFormat="1" ht="25.5">
      <c r="B31" s="31"/>
      <c r="C31" s="35" t="s">
        <v>24</v>
      </c>
      <c r="D31" s="51" t="s">
        <v>26</v>
      </c>
      <c r="E31" s="49">
        <f>24538.67*1.05</f>
        <v>25765.603499999997</v>
      </c>
      <c r="F31" s="41">
        <v>12</v>
      </c>
      <c r="G31" s="42">
        <f>F31*E31</f>
        <v>309187.24199999997</v>
      </c>
      <c r="H31" s="21"/>
      <c r="I31" s="31"/>
      <c r="J31" s="35" t="s">
        <v>24</v>
      </c>
      <c r="K31" s="24"/>
      <c r="L31" s="24"/>
      <c r="M31" s="52" t="str">
        <f t="shared" si="1"/>
        <v>услуга/месяц</v>
      </c>
      <c r="N31" s="50">
        <f t="shared" si="5"/>
        <v>25765.603499999997</v>
      </c>
      <c r="O31" s="25"/>
      <c r="P31" s="30">
        <f t="shared" si="3"/>
        <v>12</v>
      </c>
      <c r="Q31" s="28">
        <f t="shared" si="4"/>
        <v>0</v>
      </c>
      <c r="R31" s="21"/>
      <c r="S31" s="21"/>
      <c r="T31" s="21"/>
      <c r="U31" s="21"/>
      <c r="V31" s="21"/>
      <c r="W31" s="21"/>
      <c r="X31" s="21"/>
      <c r="Y31" s="21"/>
      <c r="Z31" s="21"/>
      <c r="AA31" s="21"/>
    </row>
    <row r="32" spans="2:27" s="20" customFormat="1" ht="25.5">
      <c r="B32" s="31"/>
      <c r="C32" s="35" t="s">
        <v>25</v>
      </c>
      <c r="D32" s="51" t="s">
        <v>26</v>
      </c>
      <c r="E32" s="49">
        <v>6000</v>
      </c>
      <c r="F32" s="41">
        <v>12</v>
      </c>
      <c r="G32" s="42">
        <f>F32*E32</f>
        <v>72000</v>
      </c>
      <c r="H32" s="21"/>
      <c r="I32" s="31"/>
      <c r="J32" s="35" t="s">
        <v>25</v>
      </c>
      <c r="K32" s="24"/>
      <c r="L32" s="24"/>
      <c r="M32" s="52" t="str">
        <f t="shared" si="1"/>
        <v>услуга/месяц</v>
      </c>
      <c r="N32" s="50">
        <f t="shared" si="5"/>
        <v>6000</v>
      </c>
      <c r="O32" s="25"/>
      <c r="P32" s="30">
        <f t="shared" si="3"/>
        <v>12</v>
      </c>
      <c r="Q32" s="28">
        <f t="shared" si="4"/>
        <v>0</v>
      </c>
      <c r="R32" s="21"/>
      <c r="S32" s="21"/>
      <c r="T32" s="21"/>
      <c r="U32" s="21"/>
      <c r="V32" s="21"/>
      <c r="W32" s="21"/>
      <c r="X32" s="21"/>
      <c r="Y32" s="21"/>
      <c r="Z32" s="21"/>
      <c r="AA32" s="21"/>
    </row>
    <row r="33" spans="1:27" s="20" customFormat="1" ht="29.25">
      <c r="B33" s="36">
        <v>7</v>
      </c>
      <c r="C33" s="39" t="s">
        <v>32</v>
      </c>
      <c r="D33" s="51" t="s">
        <v>26</v>
      </c>
      <c r="E33" s="48">
        <f>E36+E35+E34</f>
        <v>14735.221000000001</v>
      </c>
      <c r="F33" s="40">
        <v>12</v>
      </c>
      <c r="G33" s="29">
        <f>G34+G35+G36</f>
        <v>176822.652</v>
      </c>
      <c r="H33" s="21"/>
      <c r="I33" s="31">
        <v>7</v>
      </c>
      <c r="J33" s="34" t="s">
        <v>32</v>
      </c>
      <c r="K33" s="24"/>
      <c r="L33" s="24"/>
      <c r="M33" s="52" t="str">
        <f t="shared" si="1"/>
        <v>услуга/месяц</v>
      </c>
      <c r="N33" s="50">
        <f t="shared" si="5"/>
        <v>14735.221000000001</v>
      </c>
      <c r="O33" s="25"/>
      <c r="P33" s="30">
        <f t="shared" si="3"/>
        <v>12</v>
      </c>
      <c r="Q33" s="28">
        <f t="shared" si="4"/>
        <v>0</v>
      </c>
      <c r="R33" s="21"/>
      <c r="S33" s="21"/>
      <c r="T33" s="21"/>
      <c r="U33" s="21"/>
      <c r="V33" s="21"/>
      <c r="W33" s="21"/>
      <c r="X33" s="21"/>
      <c r="Y33" s="21"/>
      <c r="Z33" s="21"/>
      <c r="AA33" s="21"/>
    </row>
    <row r="34" spans="1:27" s="20" customFormat="1" ht="25.5">
      <c r="B34" s="31"/>
      <c r="C34" s="35" t="s">
        <v>23</v>
      </c>
      <c r="D34" s="51" t="s">
        <v>26</v>
      </c>
      <c r="E34" s="49">
        <v>8847.52</v>
      </c>
      <c r="F34" s="41">
        <v>12</v>
      </c>
      <c r="G34" s="42">
        <f>F34*E34</f>
        <v>106170.24000000001</v>
      </c>
      <c r="H34" s="21"/>
      <c r="I34" s="31"/>
      <c r="J34" s="35" t="s">
        <v>23</v>
      </c>
      <c r="K34" s="24"/>
      <c r="L34" s="24"/>
      <c r="M34" s="52" t="str">
        <f t="shared" si="1"/>
        <v>услуга/месяц</v>
      </c>
      <c r="N34" s="50">
        <f t="shared" si="5"/>
        <v>8847.52</v>
      </c>
      <c r="O34" s="25"/>
      <c r="P34" s="30">
        <f t="shared" si="3"/>
        <v>12</v>
      </c>
      <c r="Q34" s="28">
        <f t="shared" si="4"/>
        <v>0</v>
      </c>
      <c r="R34" s="21"/>
      <c r="S34" s="21"/>
      <c r="T34" s="21"/>
      <c r="U34" s="21"/>
      <c r="V34" s="21"/>
      <c r="W34" s="21"/>
      <c r="X34" s="21"/>
      <c r="Y34" s="21"/>
      <c r="Z34" s="21"/>
      <c r="AA34" s="21"/>
    </row>
    <row r="35" spans="1:27" s="20" customFormat="1" ht="25.5">
      <c r="B35" s="31"/>
      <c r="C35" s="35" t="s">
        <v>24</v>
      </c>
      <c r="D35" s="51" t="s">
        <v>26</v>
      </c>
      <c r="E35" s="49">
        <f>4321.62*1.05</f>
        <v>4537.701</v>
      </c>
      <c r="F35" s="41">
        <v>12</v>
      </c>
      <c r="G35" s="42">
        <f>F35*E35</f>
        <v>54452.411999999997</v>
      </c>
      <c r="H35" s="21"/>
      <c r="I35" s="31"/>
      <c r="J35" s="35" t="s">
        <v>24</v>
      </c>
      <c r="K35" s="24"/>
      <c r="L35" s="24"/>
      <c r="M35" s="52" t="str">
        <f t="shared" si="1"/>
        <v>услуга/месяц</v>
      </c>
      <c r="N35" s="50">
        <f t="shared" si="5"/>
        <v>4537.701</v>
      </c>
      <c r="O35" s="25"/>
      <c r="P35" s="30">
        <f t="shared" si="3"/>
        <v>12</v>
      </c>
      <c r="Q35" s="28">
        <f t="shared" si="4"/>
        <v>0</v>
      </c>
      <c r="R35" s="21"/>
      <c r="S35" s="21"/>
      <c r="T35" s="21"/>
      <c r="U35" s="21"/>
      <c r="V35" s="21"/>
      <c r="W35" s="21"/>
      <c r="X35" s="21"/>
      <c r="Y35" s="21"/>
      <c r="Z35" s="21"/>
      <c r="AA35" s="21"/>
    </row>
    <row r="36" spans="1:27" s="20" customFormat="1" ht="25.5">
      <c r="B36" s="31"/>
      <c r="C36" s="35" t="s">
        <v>25</v>
      </c>
      <c r="D36" s="51" t="s">
        <v>26</v>
      </c>
      <c r="E36" s="49">
        <v>1350</v>
      </c>
      <c r="F36" s="41">
        <v>12</v>
      </c>
      <c r="G36" s="42">
        <f>F36*E36</f>
        <v>16200</v>
      </c>
      <c r="H36" s="21"/>
      <c r="I36" s="31"/>
      <c r="J36" s="35" t="s">
        <v>25</v>
      </c>
      <c r="K36" s="24"/>
      <c r="L36" s="24"/>
      <c r="M36" s="52" t="str">
        <f t="shared" si="1"/>
        <v>услуга/месяц</v>
      </c>
      <c r="N36" s="50">
        <f t="shared" si="5"/>
        <v>1350</v>
      </c>
      <c r="O36" s="25"/>
      <c r="P36" s="30">
        <f t="shared" si="3"/>
        <v>12</v>
      </c>
      <c r="Q36" s="28">
        <f t="shared" si="4"/>
        <v>0</v>
      </c>
      <c r="R36" s="21"/>
      <c r="S36" s="21"/>
      <c r="T36" s="21"/>
      <c r="U36" s="21"/>
      <c r="V36" s="21"/>
      <c r="W36" s="21"/>
      <c r="X36" s="21"/>
      <c r="Y36" s="21"/>
      <c r="Z36" s="21"/>
      <c r="AA36" s="21"/>
    </row>
    <row r="37" spans="1:27" s="20" customFormat="1" ht="29.25">
      <c r="B37" s="36">
        <v>8</v>
      </c>
      <c r="C37" s="39" t="s">
        <v>35</v>
      </c>
      <c r="D37" s="51" t="s">
        <v>26</v>
      </c>
      <c r="E37" s="48">
        <f>E40+E39+E38</f>
        <v>35348.630000000005</v>
      </c>
      <c r="F37" s="40">
        <v>12</v>
      </c>
      <c r="G37" s="29">
        <f>G40+G39+G38</f>
        <v>424183.56</v>
      </c>
      <c r="H37" s="21"/>
      <c r="I37" s="31">
        <v>8</v>
      </c>
      <c r="J37" s="34" t="s">
        <v>35</v>
      </c>
      <c r="K37" s="24"/>
      <c r="L37" s="24"/>
      <c r="M37" s="52" t="str">
        <f t="shared" si="1"/>
        <v>услуга/месяц</v>
      </c>
      <c r="N37" s="50">
        <f t="shared" si="5"/>
        <v>35348.630000000005</v>
      </c>
      <c r="O37" s="25"/>
      <c r="P37" s="30">
        <f t="shared" si="3"/>
        <v>12</v>
      </c>
      <c r="Q37" s="28">
        <f t="shared" si="4"/>
        <v>0</v>
      </c>
      <c r="R37" s="21"/>
      <c r="S37" s="21"/>
      <c r="T37" s="21"/>
      <c r="U37" s="21"/>
      <c r="V37" s="21"/>
      <c r="W37" s="21"/>
      <c r="X37" s="21"/>
      <c r="Y37" s="21"/>
      <c r="Z37" s="21"/>
      <c r="AA37" s="21"/>
    </row>
    <row r="38" spans="1:27" s="20" customFormat="1" ht="25.5">
      <c r="B38" s="31"/>
      <c r="C38" s="35" t="s">
        <v>23</v>
      </c>
      <c r="D38" s="51" t="s">
        <v>26</v>
      </c>
      <c r="E38" s="49">
        <v>18118.990000000002</v>
      </c>
      <c r="F38" s="41">
        <v>12</v>
      </c>
      <c r="G38" s="42">
        <f>F38*E38</f>
        <v>217427.88</v>
      </c>
      <c r="H38" s="21"/>
      <c r="I38" s="31"/>
      <c r="J38" s="35" t="s">
        <v>23</v>
      </c>
      <c r="K38" s="24"/>
      <c r="L38" s="24"/>
      <c r="M38" s="52" t="str">
        <f t="shared" si="1"/>
        <v>услуга/месяц</v>
      </c>
      <c r="N38" s="50">
        <f t="shared" si="5"/>
        <v>18118.990000000002</v>
      </c>
      <c r="O38" s="25"/>
      <c r="P38" s="30">
        <f t="shared" si="3"/>
        <v>12</v>
      </c>
      <c r="Q38" s="28">
        <f t="shared" si="4"/>
        <v>0</v>
      </c>
      <c r="R38" s="21"/>
      <c r="S38" s="21"/>
      <c r="T38" s="21"/>
      <c r="U38" s="21"/>
      <c r="V38" s="21"/>
      <c r="W38" s="21"/>
      <c r="X38" s="21"/>
      <c r="Y38" s="21"/>
      <c r="Z38" s="21"/>
      <c r="AA38" s="21"/>
    </row>
    <row r="39" spans="1:27" s="20" customFormat="1" ht="25.5">
      <c r="B39" s="31"/>
      <c r="C39" s="35" t="s">
        <v>24</v>
      </c>
      <c r="D39" s="51" t="s">
        <v>26</v>
      </c>
      <c r="E39" s="49">
        <v>15629.64</v>
      </c>
      <c r="F39" s="41">
        <v>12</v>
      </c>
      <c r="G39" s="42">
        <f>E39*F39</f>
        <v>187555.68</v>
      </c>
      <c r="H39" s="21"/>
      <c r="I39" s="31"/>
      <c r="J39" s="35" t="s">
        <v>24</v>
      </c>
      <c r="K39" s="24"/>
      <c r="L39" s="24"/>
      <c r="M39" s="52" t="str">
        <f t="shared" si="1"/>
        <v>услуга/месяц</v>
      </c>
      <c r="N39" s="50">
        <f t="shared" si="5"/>
        <v>15629.64</v>
      </c>
      <c r="O39" s="25"/>
      <c r="P39" s="30">
        <f t="shared" si="3"/>
        <v>12</v>
      </c>
      <c r="Q39" s="28">
        <f t="shared" si="4"/>
        <v>0</v>
      </c>
      <c r="R39" s="21"/>
      <c r="S39" s="21"/>
      <c r="T39" s="21"/>
      <c r="U39" s="21"/>
      <c r="V39" s="21"/>
      <c r="W39" s="21"/>
      <c r="X39" s="21"/>
      <c r="Y39" s="21"/>
      <c r="Z39" s="21"/>
      <c r="AA39" s="21"/>
    </row>
    <row r="40" spans="1:27" s="20" customFormat="1" ht="25.5">
      <c r="B40" s="31"/>
      <c r="C40" s="35" t="s">
        <v>25</v>
      </c>
      <c r="D40" s="51" t="s">
        <v>26</v>
      </c>
      <c r="E40" s="49">
        <v>1600</v>
      </c>
      <c r="F40" s="41">
        <v>12</v>
      </c>
      <c r="G40" s="42">
        <f>F40*E40</f>
        <v>19200</v>
      </c>
      <c r="H40" s="21"/>
      <c r="I40" s="31"/>
      <c r="J40" s="35" t="s">
        <v>25</v>
      </c>
      <c r="K40" s="24"/>
      <c r="L40" s="24"/>
      <c r="M40" s="52" t="str">
        <f t="shared" si="1"/>
        <v>услуга/месяц</v>
      </c>
      <c r="N40" s="50">
        <f t="shared" si="5"/>
        <v>1600</v>
      </c>
      <c r="O40" s="25"/>
      <c r="P40" s="30">
        <f t="shared" si="3"/>
        <v>12</v>
      </c>
      <c r="Q40" s="28">
        <f t="shared" si="4"/>
        <v>0</v>
      </c>
      <c r="R40" s="21"/>
      <c r="S40" s="21"/>
      <c r="T40" s="21"/>
      <c r="U40" s="21"/>
      <c r="V40" s="21"/>
      <c r="W40" s="21"/>
      <c r="X40" s="21"/>
      <c r="Y40" s="21"/>
      <c r="Z40" s="21"/>
      <c r="AA40" s="21"/>
    </row>
    <row r="41" spans="1:27" s="20" customFormat="1" ht="29.25">
      <c r="B41" s="36">
        <v>9</v>
      </c>
      <c r="C41" s="39" t="s">
        <v>33</v>
      </c>
      <c r="D41" s="51" t="s">
        <v>26</v>
      </c>
      <c r="E41" s="48">
        <f>E42+E43+E44</f>
        <v>36150.36</v>
      </c>
      <c r="F41" s="40">
        <v>12</v>
      </c>
      <c r="G41" s="29">
        <f>G42+G43+G44</f>
        <v>433804.32</v>
      </c>
      <c r="H41" s="21"/>
      <c r="I41" s="31">
        <v>9</v>
      </c>
      <c r="J41" s="34" t="s">
        <v>33</v>
      </c>
      <c r="K41" s="24"/>
      <c r="L41" s="24"/>
      <c r="M41" s="52" t="str">
        <f t="shared" si="1"/>
        <v>услуга/месяц</v>
      </c>
      <c r="N41" s="50">
        <f t="shared" si="2"/>
        <v>36150.36</v>
      </c>
      <c r="O41" s="25"/>
      <c r="P41" s="30">
        <f t="shared" si="3"/>
        <v>12</v>
      </c>
      <c r="Q41" s="28">
        <f t="shared" si="4"/>
        <v>0</v>
      </c>
      <c r="R41" s="21"/>
      <c r="S41" s="21"/>
      <c r="T41" s="21"/>
      <c r="U41" s="21"/>
      <c r="V41" s="21"/>
      <c r="W41" s="21"/>
      <c r="X41" s="21"/>
      <c r="Y41" s="21"/>
      <c r="Z41" s="21"/>
      <c r="AA41" s="21"/>
    </row>
    <row r="42" spans="1:27" s="20" customFormat="1" ht="25.5">
      <c r="B42" s="31"/>
      <c r="C42" s="35" t="s">
        <v>23</v>
      </c>
      <c r="D42" s="51" t="s">
        <v>26</v>
      </c>
      <c r="E42" s="49">
        <v>18000</v>
      </c>
      <c r="F42" s="41">
        <v>12</v>
      </c>
      <c r="G42" s="42">
        <f>F42*E42</f>
        <v>216000</v>
      </c>
      <c r="H42" s="21"/>
      <c r="I42" s="31"/>
      <c r="J42" s="35" t="s">
        <v>23</v>
      </c>
      <c r="K42" s="24"/>
      <c r="L42" s="24"/>
      <c r="M42" s="52" t="str">
        <f t="shared" si="1"/>
        <v>услуга/месяц</v>
      </c>
      <c r="N42" s="50">
        <f>E42</f>
        <v>18000</v>
      </c>
      <c r="O42" s="25"/>
      <c r="P42" s="30">
        <f t="shared" si="3"/>
        <v>12</v>
      </c>
      <c r="Q42" s="28">
        <f t="shared" si="4"/>
        <v>0</v>
      </c>
      <c r="R42" s="21"/>
      <c r="S42" s="21"/>
      <c r="T42" s="21"/>
      <c r="U42" s="21"/>
      <c r="V42" s="21"/>
      <c r="W42" s="21"/>
      <c r="X42" s="21"/>
      <c r="Y42" s="21"/>
      <c r="Z42" s="21"/>
      <c r="AA42" s="21"/>
    </row>
    <row r="43" spans="1:27" s="20" customFormat="1" ht="25.5">
      <c r="B43" s="31"/>
      <c r="C43" s="35" t="s">
        <v>24</v>
      </c>
      <c r="D43" s="51" t="s">
        <v>26</v>
      </c>
      <c r="E43" s="49">
        <v>16550.36</v>
      </c>
      <c r="F43" s="41">
        <v>12</v>
      </c>
      <c r="G43" s="42">
        <f t="shared" si="0"/>
        <v>198604.32</v>
      </c>
      <c r="H43" s="21"/>
      <c r="I43" s="31"/>
      <c r="J43" s="35" t="s">
        <v>24</v>
      </c>
      <c r="K43" s="24"/>
      <c r="L43" s="24"/>
      <c r="M43" s="52" t="str">
        <f t="shared" si="1"/>
        <v>услуга/месяц</v>
      </c>
      <c r="N43" s="50">
        <f t="shared" si="2"/>
        <v>16550.36</v>
      </c>
      <c r="O43" s="25"/>
      <c r="P43" s="30">
        <f t="shared" si="3"/>
        <v>12</v>
      </c>
      <c r="Q43" s="28">
        <f t="shared" si="4"/>
        <v>0</v>
      </c>
      <c r="R43" s="21"/>
      <c r="S43" s="21"/>
      <c r="T43" s="21"/>
      <c r="U43" s="21"/>
      <c r="V43" s="21"/>
      <c r="W43" s="21"/>
      <c r="X43" s="21"/>
      <c r="Y43" s="21"/>
      <c r="Z43" s="21"/>
      <c r="AA43" s="21"/>
    </row>
    <row r="44" spans="1:27" ht="26.25" thickBot="1">
      <c r="A44" s="6"/>
      <c r="B44" s="31"/>
      <c r="C44" s="35" t="s">
        <v>25</v>
      </c>
      <c r="D44" s="51" t="s">
        <v>26</v>
      </c>
      <c r="E44" s="49">
        <v>1600</v>
      </c>
      <c r="F44" s="41">
        <v>12</v>
      </c>
      <c r="G44" s="42">
        <f t="shared" si="0"/>
        <v>19200</v>
      </c>
      <c r="H44" s="1"/>
      <c r="I44" s="31"/>
      <c r="J44" s="35" t="s">
        <v>25</v>
      </c>
      <c r="K44" s="26"/>
      <c r="L44" s="26"/>
      <c r="M44" s="52" t="str">
        <f t="shared" si="1"/>
        <v>услуга/месяц</v>
      </c>
      <c r="N44" s="50">
        <f t="shared" si="2"/>
        <v>1600</v>
      </c>
      <c r="O44" s="27"/>
      <c r="P44" s="30">
        <f t="shared" si="3"/>
        <v>12</v>
      </c>
      <c r="Q44" s="28">
        <f t="shared" si="4"/>
        <v>0</v>
      </c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21" customHeight="1" thickBot="1">
      <c r="A45" s="6"/>
      <c r="B45" s="60" t="s">
        <v>5</v>
      </c>
      <c r="C45" s="68"/>
      <c r="D45" s="61"/>
      <c r="E45" s="61"/>
      <c r="F45" s="62"/>
      <c r="G45" s="11">
        <f>G41+G37+G33+G29+G25+G21+G17+G13+G9</f>
        <v>3716697.45</v>
      </c>
      <c r="H45" s="1"/>
      <c r="I45" s="60" t="s">
        <v>5</v>
      </c>
      <c r="J45" s="61"/>
      <c r="K45" s="61"/>
      <c r="L45" s="61"/>
      <c r="M45" s="61"/>
      <c r="N45" s="61"/>
      <c r="O45" s="61"/>
      <c r="P45" s="62"/>
      <c r="Q45" s="11">
        <f>Q9+Q10+Q11+Q12+Q13+Q14+Q15+Q16+Q17+Q18+Q19+Q20+Q21+Q22+Q29+Q41+Q43+Q44</f>
        <v>0</v>
      </c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5" customHeight="1">
      <c r="A46" s="6"/>
      <c r="B46" s="77" t="s">
        <v>14</v>
      </c>
      <c r="C46" s="78"/>
      <c r="D46" s="78"/>
      <c r="E46" s="78"/>
      <c r="F46" s="15">
        <v>0.2</v>
      </c>
      <c r="G46" s="12">
        <f>G45*F46</f>
        <v>743339.49000000011</v>
      </c>
      <c r="H46" s="1"/>
      <c r="I46" s="77" t="s">
        <v>14</v>
      </c>
      <c r="J46" s="78"/>
      <c r="K46" s="78"/>
      <c r="L46" s="78"/>
      <c r="M46" s="78"/>
      <c r="N46" s="78"/>
      <c r="O46" s="78"/>
      <c r="P46" s="15">
        <v>0.2</v>
      </c>
      <c r="Q46" s="12">
        <f>Q45*P46</f>
        <v>0</v>
      </c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5.75" customHeight="1" thickBot="1">
      <c r="A47" s="6"/>
      <c r="B47" s="69" t="s">
        <v>6</v>
      </c>
      <c r="C47" s="70"/>
      <c r="D47" s="70"/>
      <c r="E47" s="70"/>
      <c r="F47" s="71"/>
      <c r="G47" s="13">
        <f>G45+G46</f>
        <v>4460036.9400000004</v>
      </c>
      <c r="H47" s="1"/>
      <c r="I47" s="69" t="s">
        <v>6</v>
      </c>
      <c r="J47" s="70"/>
      <c r="K47" s="70"/>
      <c r="L47" s="70"/>
      <c r="M47" s="70"/>
      <c r="N47" s="70"/>
      <c r="O47" s="70"/>
      <c r="P47" s="71"/>
      <c r="Q47" s="13">
        <f>Q45+Q46</f>
        <v>0</v>
      </c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33.75" customHeight="1">
      <c r="B48" s="63"/>
      <c r="C48" s="63"/>
      <c r="D48" s="63"/>
      <c r="E48" s="63"/>
      <c r="F48" s="63"/>
      <c r="G48" s="63"/>
      <c r="H48" s="1"/>
      <c r="I48" s="1"/>
      <c r="J48" s="1"/>
      <c r="K48" s="1"/>
      <c r="L48" s="1"/>
      <c r="M48" s="2"/>
      <c r="N48" s="2"/>
      <c r="O48" s="2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2:27" ht="151.5" customHeight="1">
      <c r="B49" s="56"/>
      <c r="C49" s="56"/>
      <c r="D49" s="56"/>
      <c r="E49" s="56"/>
      <c r="F49" s="56"/>
      <c r="G49" s="56"/>
      <c r="H49" s="3"/>
      <c r="I49" s="3"/>
      <c r="J49" s="64" t="s">
        <v>15</v>
      </c>
      <c r="K49" s="65"/>
      <c r="L49" s="18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1"/>
    </row>
    <row r="50" spans="2:27" ht="19.5">
      <c r="J50" s="55"/>
      <c r="K50" s="55"/>
      <c r="L50" s="16"/>
      <c r="AA50" s="1"/>
    </row>
    <row r="51" spans="2:27" ht="16.5">
      <c r="J51" s="54"/>
      <c r="K51" s="54"/>
      <c r="L51" s="17"/>
    </row>
    <row r="52" spans="2:27" ht="19.5">
      <c r="J52" s="55"/>
      <c r="K52" s="55"/>
      <c r="L52" s="16"/>
    </row>
  </sheetData>
  <sheetProtection formatCells="0" formatColumns="0" formatRows="0" insertRows="0" deleteRows="0"/>
  <mergeCells count="19">
    <mergeCell ref="B1:Q1"/>
    <mergeCell ref="B3:E3"/>
    <mergeCell ref="B45:F45"/>
    <mergeCell ref="B47:F47"/>
    <mergeCell ref="B4:G4"/>
    <mergeCell ref="B7:G7"/>
    <mergeCell ref="I47:P47"/>
    <mergeCell ref="B46:E46"/>
    <mergeCell ref="I46:O46"/>
    <mergeCell ref="I4:L4"/>
    <mergeCell ref="I3:Q3"/>
    <mergeCell ref="J51:K51"/>
    <mergeCell ref="J52:K52"/>
    <mergeCell ref="J50:K50"/>
    <mergeCell ref="B49:G49"/>
    <mergeCell ref="I7:Q7"/>
    <mergeCell ref="I45:P45"/>
    <mergeCell ref="B48:G48"/>
    <mergeCell ref="J49:K49"/>
  </mergeCells>
  <pageMargins left="0.25" right="0.25" top="0.75" bottom="0.75" header="0.3" footer="0.3"/>
  <pageSetup paperSize="9" scale="57" orientation="landscape" r:id="rId1"/>
  <ignoredErrors>
    <ignoredError sqref="G2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Структура НМЦ и форма КП</vt:lpstr>
      <vt:lpstr>'Структура НМЦ и форма КП'!Область_печати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Иваненко Елена Сергеевна</dc:creator>
  <cp:lastModifiedBy>egorovas</cp:lastModifiedBy>
  <cp:lastPrinted>2019-03-06T10:54:59Z</cp:lastPrinted>
  <dcterms:created xsi:type="dcterms:W3CDTF">2018-05-22T01:14:50Z</dcterms:created>
  <dcterms:modified xsi:type="dcterms:W3CDTF">2019-06-28T07:14:34Z</dcterms:modified>
</cp:coreProperties>
</file>