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АУКЦИОН для МСП ОРГТЕХНИКА Лот 14 ПРО ДЭК 2020\"/>
    </mc:Choice>
  </mc:AlternateContent>
  <bookViews>
    <workbookView xWindow="0" yWindow="0" windowWidth="24000" windowHeight="9600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N15" i="1" l="1"/>
  <c r="O15" i="1" s="1"/>
  <c r="L15" i="1"/>
  <c r="K15" i="1"/>
  <c r="I15" i="1"/>
  <c r="H15" i="1"/>
  <c r="F15" i="1"/>
  <c r="D11" i="1"/>
  <c r="H13" i="1" l="1"/>
  <c r="H14" i="1"/>
  <c r="H12" i="1"/>
  <c r="H16" i="1"/>
  <c r="H17" i="1"/>
  <c r="H18" i="1"/>
  <c r="H11" i="1"/>
  <c r="L13" i="1"/>
  <c r="L14" i="1"/>
  <c r="L12" i="1"/>
  <c r="L16" i="1"/>
  <c r="L17" i="1"/>
  <c r="L18" i="1"/>
  <c r="L11" i="1"/>
  <c r="N13" i="1"/>
  <c r="O13" i="1" s="1"/>
  <c r="N14" i="1"/>
  <c r="O14" i="1" s="1"/>
  <c r="N12" i="1"/>
  <c r="O12" i="1" s="1"/>
  <c r="N16" i="1"/>
  <c r="O16" i="1" s="1"/>
  <c r="N17" i="1"/>
  <c r="O17" i="1" s="1"/>
  <c r="N18" i="1"/>
  <c r="O18" i="1" s="1"/>
  <c r="N11" i="1"/>
  <c r="O11" i="1" s="1"/>
  <c r="K13" i="1"/>
  <c r="K14" i="1"/>
  <c r="K12" i="1"/>
  <c r="K16" i="1"/>
  <c r="K17" i="1"/>
  <c r="K18" i="1"/>
  <c r="K11" i="1"/>
  <c r="I13" i="1"/>
  <c r="I14" i="1"/>
  <c r="I12" i="1"/>
  <c r="I16" i="1"/>
  <c r="I17" i="1"/>
  <c r="I18" i="1"/>
  <c r="I11" i="1"/>
  <c r="F13" i="1"/>
  <c r="F14" i="1"/>
  <c r="F12" i="1"/>
  <c r="F16" i="1"/>
  <c r="F17" i="1"/>
  <c r="F18" i="1"/>
  <c r="F11" i="1"/>
  <c r="O19" i="1" l="1"/>
  <c r="F19" i="1"/>
  <c r="O20" i="1" l="1"/>
  <c r="O21" i="1" s="1"/>
  <c r="F20" i="1"/>
  <c r="F21" i="1" s="1"/>
</calcChain>
</file>

<file path=xl/sharedStrings.xml><?xml version="1.0" encoding="utf-8"?>
<sst xmlns="http://schemas.openxmlformats.org/spreadsheetml/2006/main" count="42" uniqueCount="28">
  <si>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</si>
  <si>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</si>
  <si>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</si>
  <si>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</si>
  <si>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</si>
  <si>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</si>
  <si>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</si>
  <si>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</si>
  <si>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</si>
  <si>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</si>
  <si>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</si>
  <si>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</si>
  <si>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</si>
  <si>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</si>
  <si>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</si>
  <si>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</si>
  <si>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</si>
  <si>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t>Компьютер персональный Intel Core i5</t>
  </si>
  <si>
    <r>
      <t xml:space="preserve">Страна происхождения товара
</t>
    </r>
    <r>
      <rPr>
        <i/>
        <sz val="1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</si>
  <si>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 xml:space="preserve">Ноутбук </t>
  </si>
  <si>
    <t xml:space="preserve">Плоттер </t>
  </si>
  <si>
    <t xml:space="preserve">Фотоаппарат </t>
  </si>
  <si>
    <t xml:space="preserve">Принтер </t>
  </si>
  <si>
    <t xml:space="preserve">Моноблок </t>
  </si>
  <si>
    <t xml:space="preserve">Источник бесперебойного питания </t>
  </si>
  <si>
    <t xml:space="preserve">Коммутатор </t>
  </si>
  <si>
    <t xml:space="preserve">Приложение к Документации о закупке – Структура НМЦ </t>
  </si>
  <si>
    <t>ЛОТ 14-ПРО ДЭК-2020-ЧЭСК "Приобретение оргтехники"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</si>
</sst>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9" fontId="7" fillId="2" borderId="24" xfId="0" applyNumberFormat="1" applyFont="1" applyFill="1" applyBorder="1" applyAlignment="1" applyProtection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7" fillId="2" borderId="13" xfId="0" applyNumberFormat="1" applyFont="1" applyFill="1" applyBorder="1" applyAlignment="1" applyProtection="1">
      <alignment horizontal="left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 applyProtection="1">
      <alignment horizontal="left" vertical="center" wrapText="1"/>
      <protection locked="0"/>
    </xf>
    <xf numFmtId="3" fontId="2" fillId="5" borderId="7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 applyProtection="1">
      <alignment horizontal="right" vertical="center" wrapText="1"/>
    </xf>
    <xf numFmtId="4" fontId="1" fillId="4" borderId="15" xfId="0" applyNumberFormat="1" applyFont="1" applyFill="1" applyBorder="1" applyAlignment="1">
      <alignment horizontal="right" vertical="center" wrapText="1"/>
    </xf>
    <xf numFmtId="4" fontId="2" fillId="4" borderId="23" xfId="0" applyNumberFormat="1" applyFont="1" applyFill="1" applyBorder="1" applyAlignment="1">
      <alignment horizontal="right" vertical="top" wrapText="1"/>
    </xf>
    <xf numFmtId="4" fontId="2" fillId="4" borderId="22" xfId="0" applyNumberFormat="1" applyFont="1" applyFill="1" applyBorder="1" applyAlignment="1">
      <alignment horizontal="right" vertical="top" wrapText="1"/>
    </xf>
    <xf numFmtId="4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7" xfId="0" applyNumberFormat="1" applyFont="1" applyFill="1" applyBorder="1" applyAlignment="1">
      <alignment horizontal="right" vertical="center" wrapText="1"/>
    </xf>
    <xf numFmtId="4" fontId="2" fillId="5" borderId="8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4" fontId="14" fillId="4" borderId="15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 applyProtection="1">
      <alignment horizontal="right" vertical="center" wrapText="1"/>
    </xf>
    <xf numFmtId="4" fontId="8" fillId="4" borderId="10" xfId="0" applyNumberFormat="1" applyFont="1" applyFill="1" applyBorder="1" applyAlignment="1" applyProtection="1">
      <alignment horizontal="right" vertical="center" wrapText="1"/>
    </xf>
    <xf numFmtId="4" fontId="8" fillId="4" borderId="11" xfId="0" applyNumberFormat="1" applyFont="1" applyFill="1" applyBorder="1" applyAlignment="1" applyProtection="1">
      <alignment horizontal="right" vertical="center" wrapText="1"/>
    </xf>
    <xf numFmtId="4" fontId="7" fillId="4" borderId="20" xfId="0" applyNumberFormat="1" applyFont="1" applyFill="1" applyBorder="1" applyAlignment="1" applyProtection="1">
      <alignment horizontal="right" vertical="top" wrapText="1"/>
    </xf>
    <xf numFmtId="4" fontId="7" fillId="4" borderId="21" xfId="0" applyNumberFormat="1" applyFont="1" applyFill="1" applyBorder="1" applyAlignment="1" applyProtection="1">
      <alignment horizontal="right" vertical="top" wrapText="1"/>
    </xf>
    <xf numFmtId="4" fontId="7" fillId="4" borderId="14" xfId="0" applyNumberFormat="1" applyFont="1" applyFill="1" applyBorder="1" applyAlignment="1" applyProtection="1">
      <alignment horizontal="righ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 applyProtection="1">
      <alignment horizontal="right" vertical="top" wrapText="1"/>
    </xf>
    <xf numFmtId="4" fontId="7" fillId="4" borderId="18" xfId="0" applyNumberFormat="1" applyFont="1" applyFill="1" applyBorder="1" applyAlignment="1" applyProtection="1">
      <alignment horizontal="righ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zoomScaleNormal="100" workbookViewId="0">
      <selection activeCell="E6" sqref="E6"/>
    </sheetView>
  </sheetViews>
  <sheetFormatPr defaultRowHeight="15" x14ac:dyDescent="0.25"/>
  <cols>
    <col min="1" max="1" width="6.140625" customWidth="1"/>
    <col min="2" max="2" width="45.5703125" bestFit="1" customWidth="1"/>
    <col min="3" max="3" width="7.140625" customWidth="1"/>
    <col min="4" max="4" width="16.85546875" customWidth="1"/>
    <col min="5" max="5" width="13.85546875" customWidth="1"/>
    <col min="6" max="6" width="22.85546875" customWidth="1"/>
    <col min="7" max="7" width="6.85546875" style="29" customWidth="1"/>
    <col min="8" max="8" width="7.28515625" customWidth="1"/>
    <col min="9" max="9" width="42.85546875" bestFit="1" customWidth="1"/>
    <col min="10" max="10" width="21.28515625" customWidth="1"/>
    <col min="11" max="11" width="7.28515625" customWidth="1"/>
    <col min="12" max="12" width="15" customWidth="1"/>
    <col min="13" max="13" width="13.85546875" customWidth="1"/>
    <col min="14" max="14" width="8.7109375" customWidth="1"/>
    <col min="15" max="15" width="20.42578125" customWidth="1"/>
  </cols>
  <sheetData>
    <row r="1" spans="1:25" ht="18.75" x14ac:dyDescent="0.3">
      <c r="N1" s="10"/>
      <c r="O1" s="11"/>
    </row>
    <row r="2" spans="1:25" ht="18.75" x14ac:dyDescent="0.3">
      <c r="N2" s="10"/>
      <c r="O2" s="11"/>
    </row>
    <row r="3" spans="1:25" ht="34.5" customHeight="1" x14ac:dyDescent="0.25">
      <c r="A3" s="36" t="s">
        <v>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4.5" customHeight="1" x14ac:dyDescent="0.25">
      <c r="A4" s="32"/>
      <c r="B4" s="32"/>
      <c r="C4" s="32"/>
      <c r="D4" s="32"/>
      <c r="E4" s="32"/>
      <c r="F4" s="36" t="s">
        <v>27</v>
      </c>
      <c r="G4" s="53"/>
      <c r="H4" s="53"/>
      <c r="I4" s="53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thickBot="1" x14ac:dyDescent="0.3">
      <c r="A5" s="1"/>
      <c r="B5" s="1"/>
      <c r="C5" s="1"/>
      <c r="D5" s="1"/>
      <c r="E5" s="1"/>
      <c r="F5" s="1"/>
      <c r="G5" s="3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 thickBot="1" x14ac:dyDescent="0.3">
      <c r="A6" s="37" t="s">
        <v>11</v>
      </c>
      <c r="B6" s="38"/>
      <c r="C6" s="38"/>
      <c r="D6" s="39"/>
      <c r="E6" s="35">
        <v>3626871</v>
      </c>
      <c r="F6" s="8" t="s">
        <v>2</v>
      </c>
      <c r="G6" s="3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25">
      <c r="A7" s="1"/>
      <c r="B7" s="1"/>
      <c r="C7" s="1"/>
      <c r="D7" s="1"/>
      <c r="E7" s="1"/>
      <c r="F7" s="1"/>
      <c r="G7" s="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thickBot="1" x14ac:dyDescent="0.3">
      <c r="A8" s="1"/>
      <c r="B8" s="1"/>
      <c r="C8" s="1"/>
      <c r="D8" s="1"/>
      <c r="E8" s="1"/>
      <c r="F8" s="1"/>
      <c r="G8" s="3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2.25" customHeight="1" thickBot="1" x14ac:dyDescent="0.3">
      <c r="A9" s="46" t="s">
        <v>12</v>
      </c>
      <c r="B9" s="39"/>
      <c r="C9" s="47"/>
      <c r="D9" s="47"/>
      <c r="E9" s="48"/>
      <c r="F9" s="49"/>
      <c r="G9" s="31"/>
      <c r="H9" s="37" t="s">
        <v>3</v>
      </c>
      <c r="I9" s="38"/>
      <c r="J9" s="38"/>
      <c r="K9" s="38"/>
      <c r="L9" s="38"/>
      <c r="M9" s="38"/>
      <c r="N9" s="38"/>
      <c r="O9" s="52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14.75" x14ac:dyDescent="0.25">
      <c r="A10" s="4" t="s">
        <v>4</v>
      </c>
      <c r="B10" s="5" t="s">
        <v>0</v>
      </c>
      <c r="C10" s="5" t="s">
        <v>8</v>
      </c>
      <c r="D10" s="6" t="s">
        <v>9</v>
      </c>
      <c r="E10" s="6" t="s">
        <v>5</v>
      </c>
      <c r="F10" s="7" t="s">
        <v>10</v>
      </c>
      <c r="G10" s="30"/>
      <c r="H10" s="4" t="s">
        <v>4</v>
      </c>
      <c r="I10" s="5" t="s">
        <v>1</v>
      </c>
      <c r="J10" s="20" t="s">
        <v>18</v>
      </c>
      <c r="K10" s="5" t="s">
        <v>8</v>
      </c>
      <c r="L10" s="6" t="s">
        <v>9</v>
      </c>
      <c r="M10" s="6" t="s">
        <v>14</v>
      </c>
      <c r="N10" s="6" t="s">
        <v>5</v>
      </c>
      <c r="O10" s="7" t="s">
        <v>15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s="28" customFormat="1" ht="15.75" customHeight="1" x14ac:dyDescent="0.25">
      <c r="A11" s="12">
        <v>1</v>
      </c>
      <c r="B11" s="13" t="s">
        <v>17</v>
      </c>
      <c r="C11" s="14" t="s">
        <v>13</v>
      </c>
      <c r="D11" s="25">
        <f>1944871/35</f>
        <v>55567.742857142854</v>
      </c>
      <c r="E11" s="15">
        <v>35</v>
      </c>
      <c r="F11" s="21">
        <f>D11*E11</f>
        <v>1944870.9999999998</v>
      </c>
      <c r="G11" s="31">
        <f t="shared" ref="G11:G18" si="0">D11*1.2</f>
        <v>66681.291428571421</v>
      </c>
      <c r="H11" s="16">
        <f>A11</f>
        <v>1</v>
      </c>
      <c r="I11" s="17" t="str">
        <f>B11</f>
        <v>Компьютер персональный Intel Core i5</v>
      </c>
      <c r="J11" s="18"/>
      <c r="K11" s="19" t="str">
        <f>C11</f>
        <v>шт.</v>
      </c>
      <c r="L11" s="26">
        <f>D11</f>
        <v>55567.742857142854</v>
      </c>
      <c r="M11" s="14"/>
      <c r="N11" s="19">
        <f>E11</f>
        <v>35</v>
      </c>
      <c r="O11" s="27">
        <f>M11*N11</f>
        <v>0</v>
      </c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28" customFormat="1" x14ac:dyDescent="0.25">
      <c r="A12" s="12">
        <v>2</v>
      </c>
      <c r="B12" s="13" t="s">
        <v>19</v>
      </c>
      <c r="C12" s="14" t="s">
        <v>13</v>
      </c>
      <c r="D12" s="25">
        <v>30000</v>
      </c>
      <c r="E12" s="15">
        <v>10</v>
      </c>
      <c r="F12" s="21">
        <f>D12*E12</f>
        <v>300000</v>
      </c>
      <c r="G12" s="31">
        <f t="shared" si="0"/>
        <v>36000</v>
      </c>
      <c r="H12" s="16">
        <f>A12</f>
        <v>2</v>
      </c>
      <c r="I12" s="17" t="str">
        <f>B12</f>
        <v xml:space="preserve">Ноутбук </v>
      </c>
      <c r="J12" s="18"/>
      <c r="K12" s="19" t="str">
        <f>C12</f>
        <v>шт.</v>
      </c>
      <c r="L12" s="26">
        <f>D12</f>
        <v>30000</v>
      </c>
      <c r="M12" s="14"/>
      <c r="N12" s="19">
        <f>E12</f>
        <v>10</v>
      </c>
      <c r="O12" s="27">
        <f>M12*N12</f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28" customFormat="1" x14ac:dyDescent="0.25">
      <c r="A13" s="12">
        <v>3</v>
      </c>
      <c r="B13" s="13" t="s">
        <v>20</v>
      </c>
      <c r="C13" s="14" t="s">
        <v>13</v>
      </c>
      <c r="D13" s="25">
        <v>29000</v>
      </c>
      <c r="E13" s="15">
        <v>1</v>
      </c>
      <c r="F13" s="21">
        <f t="shared" ref="F13:F16" si="1">D13*E13</f>
        <v>29000</v>
      </c>
      <c r="G13" s="31">
        <f t="shared" si="0"/>
        <v>34800</v>
      </c>
      <c r="H13" s="16">
        <f t="shared" ref="H13:H16" si="2">A13</f>
        <v>3</v>
      </c>
      <c r="I13" s="17" t="str">
        <f t="shared" ref="I13:I16" si="3">B13</f>
        <v xml:space="preserve">Плоттер </v>
      </c>
      <c r="J13" s="18"/>
      <c r="K13" s="19" t="str">
        <f t="shared" ref="K13:K16" si="4">C13</f>
        <v>шт.</v>
      </c>
      <c r="L13" s="26">
        <f t="shared" ref="L13:L16" si="5">D13</f>
        <v>29000</v>
      </c>
      <c r="M13" s="14"/>
      <c r="N13" s="19">
        <f t="shared" ref="N13:N16" si="6">E13</f>
        <v>1</v>
      </c>
      <c r="O13" s="27">
        <f t="shared" ref="O13:O16" si="7">M13*N13</f>
        <v>0</v>
      </c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28" customFormat="1" x14ac:dyDescent="0.25">
      <c r="A14" s="12">
        <v>4</v>
      </c>
      <c r="B14" s="13" t="s">
        <v>21</v>
      </c>
      <c r="C14" s="14" t="s">
        <v>13</v>
      </c>
      <c r="D14" s="25">
        <v>35200</v>
      </c>
      <c r="E14" s="15">
        <v>1</v>
      </c>
      <c r="F14" s="21">
        <f t="shared" si="1"/>
        <v>35200</v>
      </c>
      <c r="G14" s="31">
        <f t="shared" si="0"/>
        <v>42240</v>
      </c>
      <c r="H14" s="16">
        <f t="shared" si="2"/>
        <v>4</v>
      </c>
      <c r="I14" s="17" t="str">
        <f t="shared" si="3"/>
        <v xml:space="preserve">Фотоаппарат </v>
      </c>
      <c r="J14" s="18"/>
      <c r="K14" s="19" t="str">
        <f t="shared" si="4"/>
        <v>шт.</v>
      </c>
      <c r="L14" s="26">
        <f t="shared" si="5"/>
        <v>35200</v>
      </c>
      <c r="M14" s="14"/>
      <c r="N14" s="19">
        <f t="shared" si="6"/>
        <v>1</v>
      </c>
      <c r="O14" s="27">
        <f t="shared" si="7"/>
        <v>0</v>
      </c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28" customFormat="1" x14ac:dyDescent="0.25">
      <c r="A15" s="12">
        <v>5</v>
      </c>
      <c r="B15" s="13" t="s">
        <v>22</v>
      </c>
      <c r="C15" s="14" t="s">
        <v>13</v>
      </c>
      <c r="D15" s="25">
        <v>39900</v>
      </c>
      <c r="E15" s="15">
        <v>8</v>
      </c>
      <c r="F15" s="21">
        <f t="shared" si="1"/>
        <v>319200</v>
      </c>
      <c r="G15" s="31">
        <f t="shared" si="0"/>
        <v>47880</v>
      </c>
      <c r="H15" s="16">
        <f t="shared" si="2"/>
        <v>5</v>
      </c>
      <c r="I15" s="17" t="str">
        <f t="shared" si="3"/>
        <v xml:space="preserve">Принтер </v>
      </c>
      <c r="J15" s="18"/>
      <c r="K15" s="19" t="str">
        <f t="shared" si="4"/>
        <v>шт.</v>
      </c>
      <c r="L15" s="26">
        <f t="shared" si="5"/>
        <v>39900</v>
      </c>
      <c r="M15" s="14"/>
      <c r="N15" s="19">
        <f t="shared" ref="N15" si="8">E15</f>
        <v>8</v>
      </c>
      <c r="O15" s="27">
        <f t="shared" ref="O15" si="9">M15*N15</f>
        <v>0</v>
      </c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28" customFormat="1" x14ac:dyDescent="0.25">
      <c r="A16" s="12">
        <v>6</v>
      </c>
      <c r="B16" s="13" t="s">
        <v>23</v>
      </c>
      <c r="C16" s="14" t="s">
        <v>13</v>
      </c>
      <c r="D16" s="25">
        <v>35100</v>
      </c>
      <c r="E16" s="15">
        <v>26</v>
      </c>
      <c r="F16" s="21">
        <f t="shared" si="1"/>
        <v>912600</v>
      </c>
      <c r="G16" s="31">
        <f t="shared" si="0"/>
        <v>42120</v>
      </c>
      <c r="H16" s="16">
        <f t="shared" si="2"/>
        <v>6</v>
      </c>
      <c r="I16" s="17" t="str">
        <f t="shared" si="3"/>
        <v xml:space="preserve">Моноблок </v>
      </c>
      <c r="J16" s="18"/>
      <c r="K16" s="19" t="str">
        <f t="shared" si="4"/>
        <v>шт.</v>
      </c>
      <c r="L16" s="26">
        <f t="shared" si="5"/>
        <v>35100</v>
      </c>
      <c r="M16" s="14"/>
      <c r="N16" s="19">
        <f t="shared" si="6"/>
        <v>26</v>
      </c>
      <c r="O16" s="27">
        <f t="shared" si="7"/>
        <v>0</v>
      </c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28" customFormat="1" x14ac:dyDescent="0.25">
      <c r="A17" s="12">
        <v>7</v>
      </c>
      <c r="B17" s="13" t="s">
        <v>24</v>
      </c>
      <c r="C17" s="14" t="s">
        <v>13</v>
      </c>
      <c r="D17" s="25">
        <v>3000</v>
      </c>
      <c r="E17" s="15">
        <v>26</v>
      </c>
      <c r="F17" s="21">
        <f>D17*E17</f>
        <v>78000</v>
      </c>
      <c r="G17" s="31">
        <f t="shared" si="0"/>
        <v>3600</v>
      </c>
      <c r="H17" s="16">
        <f>A17</f>
        <v>7</v>
      </c>
      <c r="I17" s="17" t="str">
        <f>B17</f>
        <v xml:space="preserve">Источник бесперебойного питания </v>
      </c>
      <c r="J17" s="18"/>
      <c r="K17" s="19" t="str">
        <f>C17</f>
        <v>шт.</v>
      </c>
      <c r="L17" s="26">
        <f>D17</f>
        <v>3000</v>
      </c>
      <c r="M17" s="14"/>
      <c r="N17" s="19">
        <f>E17</f>
        <v>26</v>
      </c>
      <c r="O17" s="27">
        <f>M17*N17</f>
        <v>0</v>
      </c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28" customFormat="1" ht="15.75" thickBot="1" x14ac:dyDescent="0.3">
      <c r="A18" s="12">
        <v>8</v>
      </c>
      <c r="B18" s="13" t="s">
        <v>25</v>
      </c>
      <c r="C18" s="14" t="s">
        <v>13</v>
      </c>
      <c r="D18" s="25">
        <v>2000</v>
      </c>
      <c r="E18" s="15">
        <v>4</v>
      </c>
      <c r="F18" s="21">
        <f>D18*E18</f>
        <v>8000</v>
      </c>
      <c r="G18" s="31">
        <f t="shared" si="0"/>
        <v>2400</v>
      </c>
      <c r="H18" s="16">
        <f>A18</f>
        <v>8</v>
      </c>
      <c r="I18" s="17" t="str">
        <f>B18</f>
        <v xml:space="preserve">Коммутатор </v>
      </c>
      <c r="J18" s="18"/>
      <c r="K18" s="19" t="str">
        <f>C18</f>
        <v>шт.</v>
      </c>
      <c r="L18" s="26">
        <f>D18</f>
        <v>2000</v>
      </c>
      <c r="M18" s="14"/>
      <c r="N18" s="19">
        <f>E18</f>
        <v>4</v>
      </c>
      <c r="O18" s="27">
        <f>M18*N18</f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1" customHeight="1" thickBot="1" x14ac:dyDescent="0.3">
      <c r="A19" s="40" t="s">
        <v>6</v>
      </c>
      <c r="B19" s="41"/>
      <c r="C19" s="41"/>
      <c r="D19" s="41"/>
      <c r="E19" s="42"/>
      <c r="F19" s="22">
        <f>SUM(F11:F18)</f>
        <v>3626871</v>
      </c>
      <c r="G19" s="30"/>
      <c r="H19" s="40" t="s">
        <v>6</v>
      </c>
      <c r="I19" s="41"/>
      <c r="J19" s="41"/>
      <c r="K19" s="41"/>
      <c r="L19" s="41"/>
      <c r="M19" s="41"/>
      <c r="N19" s="42"/>
      <c r="O19" s="22">
        <f>SUM(O11:O18)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5">
      <c r="A20" s="50" t="s">
        <v>16</v>
      </c>
      <c r="B20" s="51"/>
      <c r="C20" s="51"/>
      <c r="D20" s="51"/>
      <c r="E20" s="9">
        <v>0.2</v>
      </c>
      <c r="F20" s="23">
        <f>F19*E20</f>
        <v>725374.20000000007</v>
      </c>
      <c r="G20" s="30"/>
      <c r="H20" s="50" t="s">
        <v>16</v>
      </c>
      <c r="I20" s="51"/>
      <c r="J20" s="51"/>
      <c r="K20" s="51"/>
      <c r="L20" s="51"/>
      <c r="M20" s="51"/>
      <c r="N20" s="9">
        <v>0.2</v>
      </c>
      <c r="O20" s="23">
        <f>O19*N20</f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thickBot="1" x14ac:dyDescent="0.3">
      <c r="A21" s="43" t="s">
        <v>7</v>
      </c>
      <c r="B21" s="44"/>
      <c r="C21" s="44"/>
      <c r="D21" s="44"/>
      <c r="E21" s="45"/>
      <c r="F21" s="24">
        <f>F19+F20</f>
        <v>4352245.2</v>
      </c>
      <c r="G21" s="30"/>
      <c r="H21" s="43" t="s">
        <v>7</v>
      </c>
      <c r="I21" s="44"/>
      <c r="J21" s="44"/>
      <c r="K21" s="44"/>
      <c r="L21" s="44"/>
      <c r="M21" s="44"/>
      <c r="N21" s="45"/>
      <c r="O21" s="24">
        <f>O19+O20</f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Y22" s="1"/>
    </row>
    <row r="23" spans="1:25" ht="15.75" x14ac:dyDescent="0.25">
      <c r="B23" s="33"/>
      <c r="C23" s="33"/>
      <c r="D23" s="33"/>
      <c r="E23" s="33"/>
      <c r="F23" s="33"/>
      <c r="G23" s="34"/>
      <c r="H23" s="33"/>
      <c r="I23" s="33"/>
    </row>
    <row r="24" spans="1:25" ht="15.75" x14ac:dyDescent="0.25">
      <c r="B24" s="33"/>
      <c r="C24" s="33"/>
      <c r="D24" s="33"/>
      <c r="E24" s="33"/>
      <c r="F24" s="33"/>
      <c r="G24" s="34"/>
      <c r="H24" s="33"/>
      <c r="I24" s="33"/>
    </row>
    <row r="25" spans="1:25" ht="15.75" x14ac:dyDescent="0.25">
      <c r="B25" s="33"/>
      <c r="C25" s="33"/>
      <c r="D25" s="33"/>
      <c r="E25" s="33"/>
      <c r="F25" s="33"/>
      <c r="G25" s="34"/>
      <c r="H25" s="33"/>
      <c r="I25" s="33"/>
    </row>
    <row r="26" spans="1:25" ht="15.75" x14ac:dyDescent="0.25">
      <c r="B26" s="33"/>
      <c r="C26" s="33"/>
      <c r="D26" s="33"/>
      <c r="E26" s="33"/>
      <c r="F26" s="33"/>
      <c r="G26" s="34"/>
      <c r="H26" s="33"/>
      <c r="I26" s="33"/>
    </row>
  </sheetData>
  <mergeCells count="11">
    <mergeCell ref="A3:O3"/>
    <mergeCell ref="A6:D6"/>
    <mergeCell ref="A19:E19"/>
    <mergeCell ref="A21:E21"/>
    <mergeCell ref="A9:F9"/>
    <mergeCell ref="H21:N21"/>
    <mergeCell ref="A20:D20"/>
    <mergeCell ref="H20:M20"/>
    <mergeCell ref="H9:O9"/>
    <mergeCell ref="H19:N19"/>
    <mergeCell ref="F4:I4"/>
  </mergeCells>
  <pageMargins left="0.25" right="0.25" top="0.75" bottom="0.75" header="0.3" footer="0.3"/>
  <pageSetup paperSize="9" scale="54" orientation="landscape" r:id="rId1"/>
  <ignoredErrors>
    <ignoredError sqref="K13:K14 K11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2020-02-03T14:07:21Z</cp:lastPrinted>
  <dcterms:created xsi:type="dcterms:W3CDTF">2018-05-22T01:14:50Z</dcterms:created>
  <dcterms:modified xsi:type="dcterms:W3CDTF">2020-03-30T08:59:58Z</dcterms:modified>
</cp:coreProperties>
</file>