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ОПРОВОЖДЕНИЕ ПО ЮР и ФИЗ ЛИЦ Лот 3 ОСН ПРОД 2020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s="1"/>
  <c r="E11" i="1"/>
  <c r="G11" i="1" s="1"/>
  <c r="E12" i="1"/>
  <c r="G12" i="1" s="1"/>
  <c r="E9" i="1"/>
  <c r="G9" i="1" s="1"/>
  <c r="P12" i="1" l="1"/>
  <c r="Q12" i="1" s="1"/>
  <c r="P11" i="1"/>
  <c r="Q11" i="1" s="1"/>
  <c r="P10" i="1"/>
  <c r="Q10" i="1" s="1"/>
  <c r="N10" i="1"/>
  <c r="N11" i="1"/>
  <c r="N12" i="1"/>
  <c r="N9" i="1"/>
  <c r="M10" i="1"/>
  <c r="M11" i="1"/>
  <c r="M12" i="1"/>
  <c r="Q13" i="1" l="1"/>
  <c r="G13" i="1"/>
  <c r="P9" i="1"/>
  <c r="Q9" i="1" s="1"/>
  <c r="M9" i="1"/>
  <c r="F3" i="1" l="1"/>
  <c r="G14" i="1" l="1"/>
  <c r="G15" i="1" s="1"/>
  <c r="Q14" i="1"/>
  <c r="Q15" i="1" s="1"/>
</calcChain>
</file>

<file path=xl/sharedStrings.xml><?xml version="1.0" encoding="utf-8"?>
<sst xmlns="http://schemas.openxmlformats.org/spreadsheetml/2006/main" count="48" uniqueCount="31">
  <si>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</si>
  <si>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</si>
  <si>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</si>
  <si>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</si>
  <si>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</si>
  <si>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</si>
  <si>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</si>
  <si>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</si>
  <si>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</si>
  <si>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</si>
  <si>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</si>
  <si>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</si>
  <si>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</si>
  <si>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</si>
  <si>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</si>
  <si>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</si>
  <si>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</si>
  <si>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</si>
  <si>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</si>
  <si>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</si>
  <si>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</si>
  <si>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</si>
  <si>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</si>
  <si>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</si>
  <si>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 xml:space="preserve">обновление Системы в связи с изменением Законодательства РФ, а также обновление рабочей документации в соответствии с обновлениями </t>
  </si>
  <si>
    <t xml:space="preserve">осуществление информационного обмена с внутренними и внешними системами Заказчика </t>
  </si>
  <si>
    <t>1.1.</t>
  </si>
  <si>
    <t>1.2.</t>
  </si>
  <si>
    <t>1.3.</t>
  </si>
  <si>
    <t>Сопровождение Системы</t>
  </si>
  <si>
    <t>Техническая поддержка пользователей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</si>
</sst>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4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zoomScaleNormal="100" workbookViewId="0">
      <selection activeCell="I17" sqref="I17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4" t="s">
        <v>10</v>
      </c>
      <c r="C3" s="35"/>
      <c r="D3" s="35"/>
      <c r="E3" s="36"/>
      <c r="F3" s="31">
        <f>G13</f>
        <v>2386344.4000000004</v>
      </c>
      <c r="G3" s="23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5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3"/>
      <c r="C4" s="43"/>
      <c r="D4" s="43"/>
      <c r="E4" s="43"/>
      <c r="F4" s="43"/>
      <c r="G4" s="43"/>
      <c r="H4" s="1"/>
      <c r="I4" s="50" t="s">
        <v>18</v>
      </c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4" t="s">
        <v>11</v>
      </c>
      <c r="C7" s="36"/>
      <c r="D7" s="45"/>
      <c r="E7" s="45"/>
      <c r="F7" s="46"/>
      <c r="G7" s="47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5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 x14ac:dyDescent="0.25">
      <c r="A9" s="6"/>
      <c r="B9" s="11">
        <v>1</v>
      </c>
      <c r="C9" s="12" t="s">
        <v>29</v>
      </c>
      <c r="D9" s="13" t="s">
        <v>23</v>
      </c>
      <c r="E9" s="13">
        <f>ROUND(2200*1.03700001176055,2)</f>
        <v>2281.4</v>
      </c>
      <c r="F9" s="14">
        <v>1046</v>
      </c>
      <c r="G9" s="22">
        <f>E9*F9</f>
        <v>2386344.4</v>
      </c>
      <c r="H9" s="1"/>
      <c r="I9" s="19">
        <v>1</v>
      </c>
      <c r="J9" s="30" t="s">
        <v>29</v>
      </c>
      <c r="K9" s="15"/>
      <c r="L9" s="15"/>
      <c r="M9" s="20" t="str">
        <f>D9</f>
        <v>чел*час</v>
      </c>
      <c r="N9" s="24">
        <f>E9</f>
        <v>2281.4</v>
      </c>
      <c r="O9" s="13"/>
      <c r="P9" s="20">
        <f>P10+P11+P12</f>
        <v>1046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 x14ac:dyDescent="0.25">
      <c r="A10" s="6"/>
      <c r="B10" s="11" t="s">
        <v>26</v>
      </c>
      <c r="C10" s="12" t="s">
        <v>24</v>
      </c>
      <c r="D10" s="13" t="s">
        <v>23</v>
      </c>
      <c r="E10" s="13">
        <f>ROUND(2200*1.03700001176055,2)</f>
        <v>2281.4</v>
      </c>
      <c r="F10" s="14">
        <v>175</v>
      </c>
      <c r="G10" s="22">
        <f t="shared" ref="G10:G12" si="0">E10*F10</f>
        <v>399245</v>
      </c>
      <c r="H10" s="1"/>
      <c r="I10" s="19" t="s">
        <v>26</v>
      </c>
      <c r="J10" s="30" t="s">
        <v>24</v>
      </c>
      <c r="K10" s="15"/>
      <c r="L10" s="15"/>
      <c r="M10" s="20" t="str">
        <f t="shared" ref="M10:M12" si="1">D10</f>
        <v>чел*час</v>
      </c>
      <c r="N10" s="24">
        <f t="shared" ref="N10:N12" si="2">E10</f>
        <v>2281.4</v>
      </c>
      <c r="O10" s="13"/>
      <c r="P10" s="20">
        <f>F10</f>
        <v>175</v>
      </c>
      <c r="Q10" s="21">
        <f t="shared" ref="Q10:Q12" si="3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" x14ac:dyDescent="0.25">
      <c r="A11" s="6"/>
      <c r="B11" s="11" t="s">
        <v>27</v>
      </c>
      <c r="C11" s="12" t="s">
        <v>25</v>
      </c>
      <c r="D11" s="13" t="s">
        <v>23</v>
      </c>
      <c r="E11" s="13">
        <f>ROUND(2200*1.03700001176055,2)</f>
        <v>2281.4</v>
      </c>
      <c r="F11" s="14">
        <v>120</v>
      </c>
      <c r="G11" s="22">
        <f t="shared" si="0"/>
        <v>273768</v>
      </c>
      <c r="H11" s="1"/>
      <c r="I11" s="19" t="s">
        <v>27</v>
      </c>
      <c r="J11" s="30" t="s">
        <v>25</v>
      </c>
      <c r="K11" s="15"/>
      <c r="L11" s="15"/>
      <c r="M11" s="20" t="str">
        <f t="shared" si="1"/>
        <v>чел*час</v>
      </c>
      <c r="N11" s="24">
        <f t="shared" si="2"/>
        <v>2281.4</v>
      </c>
      <c r="O11" s="13"/>
      <c r="P11" s="20">
        <f>F11</f>
        <v>120</v>
      </c>
      <c r="Q11" s="21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thickBot="1" x14ac:dyDescent="0.3">
      <c r="A12" s="6"/>
      <c r="B12" s="11" t="s">
        <v>28</v>
      </c>
      <c r="C12" s="32" t="s">
        <v>30</v>
      </c>
      <c r="D12" s="13" t="s">
        <v>23</v>
      </c>
      <c r="E12" s="13">
        <f>ROUND(2200*1.03700001176055,2)</f>
        <v>2281.4</v>
      </c>
      <c r="F12" s="14">
        <v>751</v>
      </c>
      <c r="G12" s="22">
        <f t="shared" si="0"/>
        <v>1713331.4000000001</v>
      </c>
      <c r="H12" s="1"/>
      <c r="I12" s="19" t="s">
        <v>28</v>
      </c>
      <c r="J12" s="30" t="s">
        <v>30</v>
      </c>
      <c r="K12" s="15"/>
      <c r="L12" s="15"/>
      <c r="M12" s="20" t="str">
        <f t="shared" si="1"/>
        <v>чел*час</v>
      </c>
      <c r="N12" s="24">
        <f t="shared" si="2"/>
        <v>2281.4</v>
      </c>
      <c r="O12" s="13"/>
      <c r="P12" s="20">
        <f>F12</f>
        <v>751</v>
      </c>
      <c r="Q12" s="21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 x14ac:dyDescent="0.3">
      <c r="A13" s="6"/>
      <c r="B13" s="37" t="s">
        <v>5</v>
      </c>
      <c r="C13" s="38"/>
      <c r="D13" s="38"/>
      <c r="E13" s="38"/>
      <c r="F13" s="39"/>
      <c r="G13" s="16">
        <f>SUM(G10:G12)</f>
        <v>2386344.4000000004</v>
      </c>
      <c r="H13" s="1"/>
      <c r="I13" s="37" t="s">
        <v>5</v>
      </c>
      <c r="J13" s="38"/>
      <c r="K13" s="38"/>
      <c r="L13" s="38"/>
      <c r="M13" s="38"/>
      <c r="N13" s="38"/>
      <c r="O13" s="38"/>
      <c r="P13" s="39"/>
      <c r="Q13" s="16">
        <f>SUM(Q10:Q12)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6"/>
      <c r="B14" s="48" t="s">
        <v>14</v>
      </c>
      <c r="C14" s="49"/>
      <c r="D14" s="49"/>
      <c r="E14" s="49"/>
      <c r="F14" s="25">
        <v>0.2</v>
      </c>
      <c r="G14" s="17">
        <f>G13*F14</f>
        <v>477268.88000000012</v>
      </c>
      <c r="H14" s="1"/>
      <c r="I14" s="48" t="s">
        <v>14</v>
      </c>
      <c r="J14" s="49"/>
      <c r="K14" s="49"/>
      <c r="L14" s="49"/>
      <c r="M14" s="49"/>
      <c r="N14" s="49"/>
      <c r="O14" s="49"/>
      <c r="P14" s="25">
        <v>0.2</v>
      </c>
      <c r="Q14" s="17">
        <f>Q13*P14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 x14ac:dyDescent="0.3">
      <c r="A15" s="6"/>
      <c r="B15" s="40" t="s">
        <v>6</v>
      </c>
      <c r="C15" s="41"/>
      <c r="D15" s="41"/>
      <c r="E15" s="41"/>
      <c r="F15" s="42"/>
      <c r="G15" s="18">
        <f>G13+G14</f>
        <v>2863613.2800000003</v>
      </c>
      <c r="H15" s="1"/>
      <c r="I15" s="40" t="s">
        <v>6</v>
      </c>
      <c r="J15" s="41"/>
      <c r="K15" s="41"/>
      <c r="L15" s="41"/>
      <c r="M15" s="41"/>
      <c r="N15" s="41"/>
      <c r="O15" s="41"/>
      <c r="P15" s="42"/>
      <c r="Q15" s="18">
        <f>Q13+Q14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 x14ac:dyDescent="0.25">
      <c r="B16" s="55"/>
      <c r="C16" s="55"/>
      <c r="D16" s="55"/>
      <c r="E16" s="55"/>
      <c r="F16" s="55"/>
      <c r="G16" s="55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 x14ac:dyDescent="0.25">
      <c r="B17" s="54"/>
      <c r="C17" s="54"/>
      <c r="D17" s="54"/>
      <c r="E17" s="54"/>
      <c r="F17" s="54"/>
      <c r="G17" s="54"/>
      <c r="H17" s="3"/>
      <c r="I17" s="3"/>
      <c r="J17" s="56" t="s">
        <v>15</v>
      </c>
      <c r="K17" s="57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 x14ac:dyDescent="0.25">
      <c r="J18" s="53"/>
      <c r="K18" s="53"/>
      <c r="L18" s="26"/>
      <c r="AA18" s="1"/>
    </row>
    <row r="19" spans="2:27" ht="16.5" x14ac:dyDescent="0.25">
      <c r="J19" s="52"/>
      <c r="K19" s="52"/>
      <c r="L19" s="27"/>
    </row>
    <row r="20" spans="2:27" ht="19.5" x14ac:dyDescent="0.25">
      <c r="J20" s="53"/>
      <c r="K20" s="53"/>
      <c r="L20" s="26"/>
    </row>
  </sheetData>
  <sheetProtection formatCells="0" formatColumns="0" formatRows="0" insertRows="0" deleteRows="0"/>
  <mergeCells count="19">
    <mergeCell ref="J19:K19"/>
    <mergeCell ref="J20:K20"/>
    <mergeCell ref="J18:K18"/>
    <mergeCell ref="B17:G17"/>
    <mergeCell ref="I7:Q7"/>
    <mergeCell ref="I13:P13"/>
    <mergeCell ref="B16:G16"/>
    <mergeCell ref="J17:K17"/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2020-05-20T11:38:45Z</dcterms:modified>
</cp:coreProperties>
</file>