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АУКЦИОН для МСП РАСХОДНИКИ Лот 15 ПРО ДЭК 2020\"/>
    </mc:Choice>
  </mc:AlternateContent>
  <bookViews>
    <workbookView xWindow="0" yWindow="0" windowWidth="24000" windowHeight="9600"/>
  </bookViews>
  <sheets>
    <sheet name="Структура НМЦ" sheetId="1" r:id="rId1"/>
  </sheets>
  <definedNames>
    <definedName name="СпособЗакупк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P7" i="1" s="1"/>
  <c r="L7" i="1"/>
  <c r="M7" i="1"/>
  <c r="L8" i="1"/>
  <c r="M8" i="1"/>
  <c r="J7" i="1"/>
  <c r="I7" i="1"/>
  <c r="B8" i="1" l="1"/>
  <c r="G7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G30" i="1" l="1"/>
  <c r="L34" i="1"/>
  <c r="M34" i="1"/>
  <c r="G34" i="1"/>
  <c r="O34" i="1"/>
  <c r="P34" i="1" s="1"/>
  <c r="J34" i="1"/>
  <c r="G38" i="1" l="1"/>
  <c r="L33" i="1"/>
  <c r="M33" i="1"/>
  <c r="G33" i="1"/>
  <c r="O33" i="1"/>
  <c r="P33" i="1" s="1"/>
  <c r="J33" i="1"/>
  <c r="O28" i="1" l="1"/>
  <c r="P28" i="1" s="1"/>
  <c r="O29" i="1"/>
  <c r="P29" i="1" s="1"/>
  <c r="O30" i="1"/>
  <c r="P30" i="1" s="1"/>
  <c r="O31" i="1"/>
  <c r="P31" i="1" s="1"/>
  <c r="O32" i="1"/>
  <c r="P32" i="1" s="1"/>
  <c r="L28" i="1"/>
  <c r="L29" i="1"/>
  <c r="L30" i="1"/>
  <c r="L31" i="1"/>
  <c r="L32" i="1"/>
  <c r="M30" i="1"/>
  <c r="J30" i="1"/>
  <c r="G28" i="1"/>
  <c r="M28" i="1"/>
  <c r="J28" i="1"/>
  <c r="J31" i="1" l="1"/>
  <c r="G31" i="1"/>
  <c r="M31" i="1"/>
  <c r="M29" i="1" l="1"/>
  <c r="M32" i="1"/>
  <c r="J29" i="1"/>
  <c r="J32" i="1"/>
  <c r="G29" i="1"/>
  <c r="G32" i="1"/>
  <c r="L23" i="1" l="1"/>
  <c r="G23" i="1"/>
  <c r="O23" i="1"/>
  <c r="P23" i="1" s="1"/>
  <c r="M23" i="1"/>
  <c r="J23" i="1"/>
  <c r="O9" i="1" l="1"/>
  <c r="P9" i="1" s="1"/>
  <c r="M9" i="1"/>
  <c r="L9" i="1"/>
  <c r="J9" i="1"/>
  <c r="G9" i="1"/>
  <c r="O8" i="1"/>
  <c r="P8" i="1" s="1"/>
  <c r="J8" i="1"/>
  <c r="G8" i="1"/>
  <c r="O22" i="1"/>
  <c r="P22" i="1" s="1"/>
  <c r="M22" i="1"/>
  <c r="L22" i="1"/>
  <c r="J22" i="1"/>
  <c r="G22" i="1"/>
  <c r="O20" i="1"/>
  <c r="P20" i="1" s="1"/>
  <c r="M20" i="1"/>
  <c r="L20" i="1"/>
  <c r="J20" i="1"/>
  <c r="G20" i="1"/>
  <c r="O19" i="1"/>
  <c r="P19" i="1" s="1"/>
  <c r="M19" i="1"/>
  <c r="L19" i="1"/>
  <c r="J19" i="1"/>
  <c r="G19" i="1"/>
  <c r="O21" i="1"/>
  <c r="P21" i="1" s="1"/>
  <c r="M21" i="1"/>
  <c r="L21" i="1"/>
  <c r="J21" i="1"/>
  <c r="G21" i="1"/>
  <c r="O18" i="1"/>
  <c r="P18" i="1" s="1"/>
  <c r="M18" i="1"/>
  <c r="L18" i="1"/>
  <c r="J18" i="1"/>
  <c r="G18" i="1"/>
  <c r="O17" i="1"/>
  <c r="P17" i="1" s="1"/>
  <c r="M17" i="1"/>
  <c r="L17" i="1"/>
  <c r="J17" i="1"/>
  <c r="G17" i="1"/>
  <c r="O16" i="1"/>
  <c r="P16" i="1" s="1"/>
  <c r="M16" i="1"/>
  <c r="L16" i="1"/>
  <c r="J16" i="1"/>
  <c r="G16" i="1"/>
  <c r="O15" i="1"/>
  <c r="P15" i="1" s="1"/>
  <c r="M15" i="1"/>
  <c r="L15" i="1"/>
  <c r="J15" i="1"/>
  <c r="G15" i="1"/>
  <c r="O14" i="1"/>
  <c r="P14" i="1" s="1"/>
  <c r="M14" i="1"/>
  <c r="L14" i="1"/>
  <c r="J14" i="1"/>
  <c r="G14" i="1"/>
  <c r="O13" i="1"/>
  <c r="P13" i="1" s="1"/>
  <c r="M13" i="1"/>
  <c r="L13" i="1"/>
  <c r="J13" i="1"/>
  <c r="G13" i="1"/>
  <c r="O12" i="1"/>
  <c r="P12" i="1" s="1"/>
  <c r="M12" i="1"/>
  <c r="L12" i="1"/>
  <c r="J12" i="1"/>
  <c r="G12" i="1"/>
  <c r="O11" i="1"/>
  <c r="P11" i="1" s="1"/>
  <c r="M11" i="1"/>
  <c r="L11" i="1"/>
  <c r="J11" i="1"/>
  <c r="G11" i="1"/>
  <c r="O10" i="1"/>
  <c r="P10" i="1" s="1"/>
  <c r="M10" i="1"/>
  <c r="L10" i="1"/>
  <c r="J10" i="1"/>
  <c r="G10" i="1"/>
  <c r="O27" i="1"/>
  <c r="P27" i="1" s="1"/>
  <c r="M27" i="1"/>
  <c r="L27" i="1"/>
  <c r="J27" i="1"/>
  <c r="G27" i="1"/>
  <c r="O26" i="1"/>
  <c r="P26" i="1" s="1"/>
  <c r="M26" i="1"/>
  <c r="L26" i="1"/>
  <c r="J26" i="1"/>
  <c r="G26" i="1"/>
  <c r="O25" i="1"/>
  <c r="P25" i="1" s="1"/>
  <c r="M25" i="1"/>
  <c r="L25" i="1"/>
  <c r="J25" i="1"/>
  <c r="G25" i="1"/>
  <c r="O24" i="1"/>
  <c r="P24" i="1" s="1"/>
  <c r="M24" i="1"/>
  <c r="L24" i="1"/>
  <c r="J24" i="1"/>
  <c r="G24" i="1"/>
  <c r="I23" i="1" l="1"/>
  <c r="P35" i="1"/>
  <c r="G35" i="1"/>
  <c r="I8" i="1" l="1"/>
  <c r="P36" i="1"/>
  <c r="P37" i="1" s="1"/>
  <c r="G36" i="1"/>
  <c r="G37" i="1" s="1"/>
  <c r="I9" i="1" l="1"/>
  <c r="I10" i="1" l="1"/>
  <c r="I11" i="1" l="1"/>
  <c r="I12" i="1" l="1"/>
  <c r="I13" i="1" l="1"/>
  <c r="I14" i="1" l="1"/>
  <c r="I15" i="1" l="1"/>
  <c r="I16" i="1" l="1"/>
  <c r="I17" i="1" l="1"/>
  <c r="I18" i="1" l="1"/>
  <c r="I19" i="1" l="1"/>
  <c r="I20" i="1" l="1"/>
  <c r="I22" i="1" l="1"/>
  <c r="I21" i="1"/>
  <c r="I24" i="1" l="1"/>
  <c r="I25" i="1" l="1"/>
  <c r="I26" i="1" l="1"/>
  <c r="I27" i="1" l="1"/>
  <c r="I28" i="1" l="1"/>
  <c r="I29" i="1" l="1"/>
  <c r="I30" i="1" l="1"/>
  <c r="I33" i="1" l="1"/>
  <c r="I34" i="1" l="1"/>
  <c r="I31" i="1" l="1"/>
  <c r="I32" i="1"/>
</calcChain>
</file>

<file path=xl/sharedStrings.xml><?xml version="1.0" encoding="utf-8"?>
<sst xmlns="http://schemas.openxmlformats.org/spreadsheetml/2006/main" count="82" uniqueCount="48">
  <si>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</si>
  <si>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</si>
  <si>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</si>
  <si>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</si>
  <si>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</si>
  <si>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</si>
  <si>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</si>
  <si>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</si>
  <si>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</si>
  <si>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</si>
  <si>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</si>
  <si>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</si>
  <si>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</si>
  <si>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</si>
  <si>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</si>
  <si>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</si>
  <si>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</si>
  <si>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t xml:space="preserve">Страна происхождения товара
</t>
    </r>
    <r>
      <rPr>
        <i/>
        <sz val="1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</si>
  <si>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Драм-юнит Kyocera FS-1035/1135/1320/1370 DK-170 (оригинал)</t>
  </si>
  <si>
    <t xml:space="preserve">Драм-юнит Kyocera M2040/2135/2635/2540 DK-1150 (oригинал) </t>
  </si>
  <si>
    <t>Картридж Hi-Black HB-052H для Canon MF421 9200стр</t>
  </si>
  <si>
    <t>Картридж Hi-Black HB-TK-1140 для Kyocera M2035 7200стр</t>
  </si>
  <si>
    <t xml:space="preserve">Сетевой фильтр 1,8м BURO </t>
  </si>
  <si>
    <t xml:space="preserve">Сетевой фильтр 3,0м BURO </t>
  </si>
  <si>
    <t xml:space="preserve">Тонер Hi-Black C-EXV11 для Canon IR3025 </t>
  </si>
  <si>
    <t>Картридж Hi-Black HB-TK-1170 для Kyocera M2040 7200стр</t>
  </si>
  <si>
    <t>Картридж Hi-Black HB-039H для Canon LBP351/352 25000стр</t>
  </si>
  <si>
    <t xml:space="preserve">Флеш-накопитель USB3.0 32Gb SANDISK Ultra Dual drive </t>
  </si>
  <si>
    <t>ГКПЗ:</t>
  </si>
  <si>
    <t>руб.
(без учета НДС)</t>
  </si>
  <si>
    <t>Подставка BURO BU-CS3BL</t>
  </si>
  <si>
    <t>Модуль памяти DIMM DDR4 2400МГц 8Gb</t>
  </si>
  <si>
    <t>Пневмотический очиститель Cactus CSP-Air400AL</t>
  </si>
  <si>
    <t>Жесткий диск Seagate 1200Gb SAS 10K.6 2.5"</t>
  </si>
  <si>
    <t>Жесткий диск Seagate 1000Gb SATA-3 7,2K 3.5"</t>
  </si>
  <si>
    <t>Картридж Hi-Black HB-728/328 для Canon MF4570  2100стр</t>
  </si>
  <si>
    <t>Картридж Hi-Black HB-C8543X для HP LJ 9000/9040/9050  30000стр</t>
  </si>
  <si>
    <t>Картридж Hi-Black HB-CE505X для HP LJ P2055/P2050  6500стр</t>
  </si>
  <si>
    <t>Картридж Hi-Black HB-CF411X для HP CLJ M452DW 5000стр</t>
  </si>
  <si>
    <t>Картридж Hi-Black HB-CF412X для HP CLJ M452DW 5000стр</t>
  </si>
  <si>
    <t>Картридж Hi-Black HB-CF413X для HP CLJ M452DW 5000стр</t>
  </si>
  <si>
    <t>Картридж Hi-Black HB-FX10 для Canon MF4690 2000стр</t>
  </si>
  <si>
    <t xml:space="preserve">Сетевой фильтр 5,0м BURO </t>
  </si>
  <si>
    <t xml:space="preserve">Картридж Canon 039H для Canon LBP351/352 25000стр (оригинал) </t>
  </si>
  <si>
    <t>Картридж Hi-Black HB-CF410X для HP CLJ M452DW 6500стр</t>
  </si>
  <si>
    <t>Картридж T2 №711 (IC-H133) для HP Designjet T120/520 29мл</t>
  </si>
  <si>
    <t>Видеокарта Gigabyte GV-N165SWF2OC-4GD</t>
  </si>
  <si>
    <t xml:space="preserve">Аккумулятор CSB UPS 12460 12V 9Ah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</si>
</sst>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indexed="64"/>
      </bottom>
      <diagonal/>
    </border>
    <border>
      <left/>
      <right style="thin">
        <color rgb="FF002060"/>
      </right>
      <top style="medium">
        <color rgb="FF00206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indexed="64"/>
      </bottom>
      <diagonal/>
    </border>
    <border>
      <left style="thin">
        <color rgb="FF002060"/>
      </left>
      <right/>
      <top style="medium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7" fillId="2" borderId="21" xfId="0" applyNumberFormat="1" applyFont="1" applyFill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4" fontId="1" fillId="4" borderId="12" xfId="0" applyNumberFormat="1" applyFont="1" applyFill="1" applyBorder="1" applyAlignment="1">
      <alignment horizontal="right" vertical="center" wrapText="1"/>
    </xf>
    <xf numFmtId="4" fontId="2" fillId="4" borderId="20" xfId="0" applyNumberFormat="1" applyFont="1" applyFill="1" applyBorder="1" applyAlignment="1">
      <alignment horizontal="right" vertical="top" wrapText="1"/>
    </xf>
    <xf numFmtId="4" fontId="2" fillId="4" borderId="19" xfId="0" applyNumberFormat="1" applyFont="1" applyFill="1" applyBorder="1" applyAlignment="1">
      <alignment horizontal="right" vertical="top" wrapText="1"/>
    </xf>
    <xf numFmtId="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2" xfId="0" applyNumberFormat="1" applyFont="1" applyBorder="1" applyAlignment="1">
      <alignment vertical="center"/>
    </xf>
    <xf numFmtId="4" fontId="7" fillId="5" borderId="5" xfId="0" applyNumberFormat="1" applyFont="1" applyFill="1" applyBorder="1" applyAlignment="1" applyProtection="1">
      <alignment horizontal="right" vertical="center" wrapText="1"/>
    </xf>
    <xf numFmtId="0" fontId="4" fillId="5" borderId="3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right" vertical="center" wrapText="1"/>
    </xf>
    <xf numFmtId="4" fontId="2" fillId="5" borderId="5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top" wrapText="1"/>
    </xf>
    <xf numFmtId="0" fontId="1" fillId="4" borderId="24" xfId="0" applyFont="1" applyFill="1" applyBorder="1" applyAlignment="1">
      <alignment horizontal="center" vertical="center" wrapText="1"/>
    </xf>
    <xf numFmtId="2" fontId="4" fillId="0" borderId="23" xfId="0" applyNumberFormat="1" applyFont="1" applyBorder="1" applyAlignment="1">
      <alignment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35" xfId="0" applyFont="1" applyBorder="1" applyAlignment="1">
      <alignment vertical="center"/>
    </xf>
    <xf numFmtId="9" fontId="7" fillId="2" borderId="37" xfId="0" applyNumberFormat="1" applyFont="1" applyFill="1" applyBorder="1" applyAlignment="1" applyProtection="1">
      <alignment horizontal="right" vertical="center" wrapText="1"/>
    </xf>
    <xf numFmtId="0" fontId="11" fillId="0" borderId="34" xfId="0" applyFont="1" applyBorder="1" applyAlignment="1">
      <alignment horizontal="left" vertical="center" wrapText="1"/>
    </xf>
    <xf numFmtId="4" fontId="7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>
      <alignment horizontal="center" vertical="center" wrapText="1"/>
    </xf>
    <xf numFmtId="2" fontId="14" fillId="0" borderId="23" xfId="0" applyNumberFormat="1" applyFont="1" applyBorder="1" applyAlignment="1">
      <alignment vertical="center"/>
    </xf>
    <xf numFmtId="2" fontId="14" fillId="0" borderId="35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right"/>
    </xf>
    <xf numFmtId="4" fontId="17" fillId="0" borderId="0" xfId="0" applyNumberFormat="1" applyFont="1"/>
    <xf numFmtId="4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>
      <alignment horizontal="center" vertical="top" wrapText="1"/>
    </xf>
    <xf numFmtId="1" fontId="19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 applyProtection="1">
      <alignment horizontal="right" vertical="center" wrapText="1"/>
    </xf>
    <xf numFmtId="1" fontId="21" fillId="0" borderId="0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/>
    <xf numFmtId="1" fontId="18" fillId="0" borderId="0" xfId="0" applyNumberFormat="1" applyFont="1" applyFill="1"/>
    <xf numFmtId="1" fontId="15" fillId="0" borderId="0" xfId="0" applyNumberFormat="1" applyFont="1" applyFill="1"/>
    <xf numFmtId="0" fontId="12" fillId="0" borderId="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8" fillId="4" borderId="38" xfId="0" applyNumberFormat="1" applyFont="1" applyFill="1" applyBorder="1" applyAlignment="1" applyProtection="1">
      <alignment horizontal="right" vertical="center" wrapText="1"/>
    </xf>
    <xf numFmtId="4" fontId="8" fillId="4" borderId="39" xfId="0" applyNumberFormat="1" applyFont="1" applyFill="1" applyBorder="1" applyAlignment="1" applyProtection="1">
      <alignment horizontal="right" vertical="center" wrapText="1"/>
    </xf>
    <xf numFmtId="4" fontId="8" fillId="4" borderId="40" xfId="0" applyNumberFormat="1" applyFont="1" applyFill="1" applyBorder="1" applyAlignment="1" applyProtection="1">
      <alignment horizontal="right" vertical="center" wrapText="1"/>
    </xf>
    <xf numFmtId="4" fontId="7" fillId="4" borderId="17" xfId="0" applyNumberFormat="1" applyFont="1" applyFill="1" applyBorder="1" applyAlignment="1" applyProtection="1">
      <alignment horizontal="right" vertical="top" wrapText="1"/>
    </xf>
    <xf numFmtId="4" fontId="7" fillId="4" borderId="18" xfId="0" applyNumberFormat="1" applyFont="1" applyFill="1" applyBorder="1" applyAlignment="1" applyProtection="1">
      <alignment horizontal="right" vertical="top" wrapText="1"/>
    </xf>
    <xf numFmtId="4" fontId="7" fillId="4" borderId="11" xfId="0" applyNumberFormat="1" applyFont="1" applyFill="1" applyBorder="1" applyAlignment="1" applyProtection="1">
      <alignment horizontal="right" vertical="top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4" fontId="7" fillId="4" borderId="36" xfId="0" applyNumberFormat="1" applyFont="1" applyFill="1" applyBorder="1" applyAlignment="1" applyProtection="1">
      <alignment horizontal="right" vertical="top" wrapText="1"/>
    </xf>
    <xf numFmtId="4" fontId="7" fillId="4" borderId="25" xfId="0" applyNumberFormat="1" applyFont="1" applyFill="1" applyBorder="1" applyAlignment="1" applyProtection="1">
      <alignment horizontal="right" vertical="top" wrapText="1"/>
    </xf>
    <xf numFmtId="4" fontId="7" fillId="4" borderId="16" xfId="0" applyNumberFormat="1" applyFont="1" applyFill="1" applyBorder="1" applyAlignment="1" applyProtection="1">
      <alignment horizontal="right" vertical="top" wrapText="1"/>
    </xf>
    <xf numFmtId="4" fontId="7" fillId="4" borderId="15" xfId="0" applyNumberFormat="1" applyFont="1" applyFill="1" applyBorder="1" applyAlignment="1" applyProtection="1">
      <alignment horizontal="right" vertical="top" wrapText="1"/>
    </xf>
    <xf numFmtId="0" fontId="5" fillId="3" borderId="12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 applyProtection="1">
      <alignment horizontal="right" vertical="center" wrapText="1"/>
    </xf>
    <xf numFmtId="4" fontId="8" fillId="4" borderId="7" xfId="0" applyNumberFormat="1" applyFont="1" applyFill="1" applyBorder="1" applyAlignment="1" applyProtection="1">
      <alignment horizontal="right" vertical="center" wrapText="1"/>
    </xf>
    <xf numFmtId="4" fontId="8" fillId="4" borderId="8" xfId="0" applyNumberFormat="1" applyFont="1" applyFill="1" applyBorder="1" applyAlignment="1" applyProtection="1">
      <alignment horizontal="right" vertical="center" wrapText="1"/>
    </xf>
    <xf numFmtId="4" fontId="22" fillId="4" borderId="1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topLeftCell="B1" zoomScale="85" zoomScaleNormal="85" workbookViewId="0">
      <selection activeCell="J44" sqref="J44"/>
    </sheetView>
  </sheetViews>
  <sheetFormatPr defaultRowHeight="15" x14ac:dyDescent="0.25"/>
  <cols>
    <col min="1" max="1" width="5.28515625" hidden="1" customWidth="1"/>
    <col min="2" max="2" width="9.140625" customWidth="1"/>
    <col min="3" max="3" width="60.85546875" customWidth="1"/>
    <col min="4" max="4" width="4.85546875" bestFit="1" customWidth="1"/>
    <col min="5" max="5" width="12.85546875" bestFit="1" customWidth="1"/>
    <col min="6" max="6" width="13.42578125" customWidth="1"/>
    <col min="7" max="7" width="16.140625" customWidth="1"/>
    <col min="8" max="8" width="9.28515625" style="55" customWidth="1"/>
    <col min="9" max="9" width="10.42578125" customWidth="1"/>
    <col min="10" max="10" width="57.42578125" customWidth="1"/>
    <col min="11" max="11" width="21.28515625" customWidth="1"/>
    <col min="12" max="12" width="7.28515625" customWidth="1"/>
    <col min="13" max="13" width="15" customWidth="1"/>
    <col min="14" max="14" width="13.85546875" customWidth="1"/>
    <col min="15" max="15" width="8.7109375" customWidth="1"/>
    <col min="16" max="16" width="22.7109375" customWidth="1"/>
  </cols>
  <sheetData>
    <row r="1" spans="2:23" ht="26.25" x14ac:dyDescent="0.25">
      <c r="B1" s="56" t="s">
        <v>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</row>
    <row r="2" spans="2:23" ht="21.75" thickBot="1" x14ac:dyDescent="0.3">
      <c r="B2" s="1"/>
      <c r="C2" s="26"/>
      <c r="D2" s="1"/>
      <c r="E2" s="1"/>
      <c r="F2" s="1"/>
      <c r="G2" s="1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48" thickBot="1" x14ac:dyDescent="0.3">
      <c r="B3" s="57" t="s">
        <v>11</v>
      </c>
      <c r="C3" s="58"/>
      <c r="D3" s="58"/>
      <c r="E3" s="59"/>
      <c r="F3" s="79">
        <v>1634154</v>
      </c>
      <c r="G3" s="7" t="s">
        <v>29</v>
      </c>
      <c r="H3" s="47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5.75" thickBot="1" x14ac:dyDescent="0.3">
      <c r="B4" s="1"/>
      <c r="C4" s="1"/>
      <c r="D4" s="1"/>
      <c r="E4" s="1"/>
      <c r="F4" s="27"/>
      <c r="G4" s="1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9.5" customHeight="1" thickBot="1" x14ac:dyDescent="0.3">
      <c r="B5" s="66" t="s">
        <v>12</v>
      </c>
      <c r="C5" s="67"/>
      <c r="D5" s="68"/>
      <c r="E5" s="68"/>
      <c r="F5" s="69"/>
      <c r="G5" s="70"/>
      <c r="H5" s="48"/>
      <c r="I5" s="57" t="s">
        <v>3</v>
      </c>
      <c r="J5" s="58"/>
      <c r="K5" s="58"/>
      <c r="L5" s="58"/>
      <c r="M5" s="58"/>
      <c r="N5" s="58"/>
      <c r="O5" s="58"/>
      <c r="P5" s="75"/>
      <c r="Q5" s="1"/>
      <c r="R5" s="1"/>
      <c r="S5" s="1"/>
      <c r="T5" s="1"/>
      <c r="U5" s="1"/>
      <c r="V5" s="1"/>
      <c r="W5" s="1"/>
    </row>
    <row r="6" spans="2:23" ht="114.75" x14ac:dyDescent="0.25">
      <c r="B6" s="30" t="s">
        <v>4</v>
      </c>
      <c r="C6" s="4" t="s">
        <v>0</v>
      </c>
      <c r="D6" s="39" t="s">
        <v>8</v>
      </c>
      <c r="E6" s="28" t="s">
        <v>9</v>
      </c>
      <c r="F6" s="5" t="s">
        <v>5</v>
      </c>
      <c r="G6" s="31" t="s">
        <v>10</v>
      </c>
      <c r="H6" s="49"/>
      <c r="I6" s="3" t="s">
        <v>4</v>
      </c>
      <c r="J6" s="4" t="s">
        <v>1</v>
      </c>
      <c r="K6" s="11" t="s">
        <v>17</v>
      </c>
      <c r="L6" s="4" t="s">
        <v>8</v>
      </c>
      <c r="M6" s="5" t="s">
        <v>9</v>
      </c>
      <c r="N6" s="5" t="s">
        <v>14</v>
      </c>
      <c r="O6" s="5" t="s">
        <v>5</v>
      </c>
      <c r="P6" s="6" t="s">
        <v>15</v>
      </c>
      <c r="Q6" s="1"/>
      <c r="R6" s="1"/>
      <c r="S6" s="1"/>
      <c r="T6" s="1"/>
      <c r="U6" s="1"/>
      <c r="V6" s="1"/>
      <c r="W6" s="1"/>
    </row>
    <row r="7" spans="2:23" x14ac:dyDescent="0.25">
      <c r="B7" s="9">
        <v>1</v>
      </c>
      <c r="C7" s="12" t="s">
        <v>47</v>
      </c>
      <c r="D7" s="37" t="s">
        <v>13</v>
      </c>
      <c r="E7" s="29">
        <v>1500</v>
      </c>
      <c r="F7" s="14">
        <v>10</v>
      </c>
      <c r="G7" s="20">
        <f>E7*F7</f>
        <v>15000</v>
      </c>
      <c r="H7" s="50"/>
      <c r="I7" s="21">
        <f>B7</f>
        <v>1</v>
      </c>
      <c r="J7" s="22" t="str">
        <f>C7</f>
        <v xml:space="preserve">Аккумулятор CSB UPS 12460 12V 9Ah </v>
      </c>
      <c r="K7" s="10"/>
      <c r="L7" s="23" t="str">
        <f t="shared" ref="L7:L8" si="0">D7</f>
        <v>шт.</v>
      </c>
      <c r="M7" s="24">
        <f t="shared" ref="M7:M8" si="1">E7</f>
        <v>1500</v>
      </c>
      <c r="N7" s="18"/>
      <c r="O7" s="23">
        <f>F7</f>
        <v>10</v>
      </c>
      <c r="P7" s="25">
        <f>N7*O7</f>
        <v>0</v>
      </c>
      <c r="Q7" s="1"/>
      <c r="R7" s="1"/>
      <c r="S7" s="1"/>
      <c r="T7" s="1"/>
      <c r="U7" s="1"/>
      <c r="V7" s="1"/>
      <c r="W7" s="1"/>
    </row>
    <row r="8" spans="2:23" x14ac:dyDescent="0.25">
      <c r="B8" s="9">
        <f>B7+1</f>
        <v>2</v>
      </c>
      <c r="C8" s="12" t="s">
        <v>18</v>
      </c>
      <c r="D8" s="37" t="s">
        <v>13</v>
      </c>
      <c r="E8" s="29">
        <v>6500</v>
      </c>
      <c r="F8" s="14">
        <v>15</v>
      </c>
      <c r="G8" s="20">
        <f t="shared" ref="G8:G9" si="2">E8*F8</f>
        <v>97500</v>
      </c>
      <c r="H8" s="50"/>
      <c r="I8" s="21">
        <f t="shared" ref="I8:I34" si="3">B8</f>
        <v>2</v>
      </c>
      <c r="J8" s="22" t="str">
        <f t="shared" ref="J8:J34" si="4">C8</f>
        <v>Драм-юнит Kyocera FS-1035/1135/1320/1370 DK-170 (оригинал)</v>
      </c>
      <c r="K8" s="10"/>
      <c r="L8" s="23" t="str">
        <f t="shared" si="0"/>
        <v>шт.</v>
      </c>
      <c r="M8" s="24">
        <f t="shared" si="1"/>
        <v>6500</v>
      </c>
      <c r="N8" s="18"/>
      <c r="O8" s="23">
        <f t="shared" ref="O8:O34" si="5">F8</f>
        <v>15</v>
      </c>
      <c r="P8" s="25">
        <f t="shared" ref="P8:P9" si="6">N8*O8</f>
        <v>0</v>
      </c>
      <c r="Q8" s="1"/>
      <c r="R8" s="1"/>
      <c r="S8" s="1"/>
      <c r="T8" s="1"/>
      <c r="U8" s="1"/>
      <c r="V8" s="1"/>
      <c r="W8" s="1"/>
    </row>
    <row r="9" spans="2:23" x14ac:dyDescent="0.25">
      <c r="B9" s="9">
        <f t="shared" ref="B9:B34" si="7">B8+1</f>
        <v>3</v>
      </c>
      <c r="C9" s="12" t="s">
        <v>19</v>
      </c>
      <c r="D9" s="37" t="s">
        <v>13</v>
      </c>
      <c r="E9" s="29">
        <v>9400</v>
      </c>
      <c r="F9" s="14">
        <v>6</v>
      </c>
      <c r="G9" s="20">
        <f t="shared" si="2"/>
        <v>56400</v>
      </c>
      <c r="H9" s="50"/>
      <c r="I9" s="21">
        <f t="shared" si="3"/>
        <v>3</v>
      </c>
      <c r="J9" s="22" t="str">
        <f t="shared" si="4"/>
        <v xml:space="preserve">Драм-юнит Kyocera M2040/2135/2635/2540 DK-1150 (oригинал) </v>
      </c>
      <c r="K9" s="10"/>
      <c r="L9" s="23" t="str">
        <f t="shared" ref="L9:L32" si="8">D9</f>
        <v>шт.</v>
      </c>
      <c r="M9" s="24">
        <f t="shared" ref="M9:M32" si="9">E9</f>
        <v>9400</v>
      </c>
      <c r="N9" s="18"/>
      <c r="O9" s="23">
        <f t="shared" si="5"/>
        <v>6</v>
      </c>
      <c r="P9" s="25">
        <f t="shared" si="6"/>
        <v>0</v>
      </c>
      <c r="Q9" s="1"/>
      <c r="R9" s="1"/>
      <c r="S9" s="1"/>
      <c r="T9" s="1"/>
      <c r="U9" s="1"/>
      <c r="V9" s="1"/>
      <c r="W9" s="1"/>
    </row>
    <row r="10" spans="2:23" x14ac:dyDescent="0.25">
      <c r="B10" s="9">
        <f t="shared" si="7"/>
        <v>4</v>
      </c>
      <c r="C10" s="12" t="s">
        <v>20</v>
      </c>
      <c r="D10" s="37" t="s">
        <v>13</v>
      </c>
      <c r="E10" s="29">
        <v>1200</v>
      </c>
      <c r="F10" s="14">
        <v>200</v>
      </c>
      <c r="G10" s="20">
        <f t="shared" ref="G10:G22" si="10">E10*F10</f>
        <v>240000</v>
      </c>
      <c r="H10" s="50"/>
      <c r="I10" s="21">
        <f t="shared" si="3"/>
        <v>4</v>
      </c>
      <c r="J10" s="22" t="str">
        <f t="shared" si="4"/>
        <v>Картридж Hi-Black HB-052H для Canon MF421 9200стр</v>
      </c>
      <c r="K10" s="10"/>
      <c r="L10" s="23" t="str">
        <f t="shared" si="8"/>
        <v>шт.</v>
      </c>
      <c r="M10" s="24">
        <f t="shared" si="9"/>
        <v>1200</v>
      </c>
      <c r="N10" s="18"/>
      <c r="O10" s="23">
        <f t="shared" si="5"/>
        <v>200</v>
      </c>
      <c r="P10" s="25">
        <f t="shared" ref="P10:P22" si="11">N10*O10</f>
        <v>0</v>
      </c>
      <c r="Q10" s="1"/>
      <c r="R10" s="1"/>
      <c r="S10" s="1"/>
      <c r="T10" s="1"/>
      <c r="U10" s="1"/>
      <c r="V10" s="1"/>
      <c r="W10" s="1"/>
    </row>
    <row r="11" spans="2:23" x14ac:dyDescent="0.25">
      <c r="B11" s="9">
        <f t="shared" si="7"/>
        <v>5</v>
      </c>
      <c r="C11" s="12" t="s">
        <v>35</v>
      </c>
      <c r="D11" s="37" t="s">
        <v>13</v>
      </c>
      <c r="E11" s="29">
        <v>400</v>
      </c>
      <c r="F11" s="14">
        <v>100</v>
      </c>
      <c r="G11" s="20">
        <f t="shared" si="10"/>
        <v>40000</v>
      </c>
      <c r="H11" s="50"/>
      <c r="I11" s="21">
        <f t="shared" si="3"/>
        <v>5</v>
      </c>
      <c r="J11" s="22" t="str">
        <f t="shared" si="4"/>
        <v>Картридж Hi-Black HB-728/328 для Canon MF4570  2100стр</v>
      </c>
      <c r="K11" s="10"/>
      <c r="L11" s="23" t="str">
        <f t="shared" si="8"/>
        <v>шт.</v>
      </c>
      <c r="M11" s="24">
        <f t="shared" si="9"/>
        <v>400</v>
      </c>
      <c r="N11" s="18"/>
      <c r="O11" s="23">
        <f t="shared" si="5"/>
        <v>100</v>
      </c>
      <c r="P11" s="25">
        <f t="shared" si="11"/>
        <v>0</v>
      </c>
      <c r="Q11" s="1"/>
      <c r="R11" s="1"/>
      <c r="S11" s="1"/>
      <c r="T11" s="1"/>
      <c r="U11" s="1"/>
      <c r="V11" s="1"/>
      <c r="W11" s="1"/>
    </row>
    <row r="12" spans="2:23" x14ac:dyDescent="0.25">
      <c r="B12" s="9">
        <f t="shared" si="7"/>
        <v>6</v>
      </c>
      <c r="C12" s="12" t="s">
        <v>36</v>
      </c>
      <c r="D12" s="37" t="s">
        <v>13</v>
      </c>
      <c r="E12" s="29">
        <v>5500</v>
      </c>
      <c r="F12" s="14">
        <v>20</v>
      </c>
      <c r="G12" s="20">
        <f t="shared" si="10"/>
        <v>110000</v>
      </c>
      <c r="H12" s="50"/>
      <c r="I12" s="21">
        <f t="shared" si="3"/>
        <v>6</v>
      </c>
      <c r="J12" s="22" t="str">
        <f t="shared" si="4"/>
        <v>Картридж Hi-Black HB-C8543X для HP LJ 9000/9040/9050  30000стр</v>
      </c>
      <c r="K12" s="10"/>
      <c r="L12" s="23" t="str">
        <f t="shared" si="8"/>
        <v>шт.</v>
      </c>
      <c r="M12" s="24">
        <f t="shared" si="9"/>
        <v>5500</v>
      </c>
      <c r="N12" s="18"/>
      <c r="O12" s="23">
        <f t="shared" si="5"/>
        <v>20</v>
      </c>
      <c r="P12" s="25">
        <f t="shared" si="11"/>
        <v>0</v>
      </c>
      <c r="Q12" s="1"/>
      <c r="R12" s="1"/>
      <c r="S12" s="1"/>
      <c r="T12" s="1"/>
      <c r="U12" s="1"/>
      <c r="V12" s="1"/>
      <c r="W12" s="1"/>
    </row>
    <row r="13" spans="2:23" x14ac:dyDescent="0.25">
      <c r="B13" s="9">
        <f t="shared" si="7"/>
        <v>7</v>
      </c>
      <c r="C13" s="12" t="s">
        <v>37</v>
      </c>
      <c r="D13" s="37" t="s">
        <v>13</v>
      </c>
      <c r="E13" s="29">
        <v>600</v>
      </c>
      <c r="F13" s="14">
        <v>500</v>
      </c>
      <c r="G13" s="20">
        <f t="shared" si="10"/>
        <v>300000</v>
      </c>
      <c r="H13" s="50"/>
      <c r="I13" s="21">
        <f t="shared" si="3"/>
        <v>7</v>
      </c>
      <c r="J13" s="22" t="str">
        <f t="shared" si="4"/>
        <v>Картридж Hi-Black HB-CE505X для HP LJ P2055/P2050  6500стр</v>
      </c>
      <c r="K13" s="10"/>
      <c r="L13" s="23" t="str">
        <f t="shared" si="8"/>
        <v>шт.</v>
      </c>
      <c r="M13" s="24">
        <f t="shared" si="9"/>
        <v>600</v>
      </c>
      <c r="N13" s="18"/>
      <c r="O13" s="23">
        <f t="shared" si="5"/>
        <v>500</v>
      </c>
      <c r="P13" s="25">
        <f t="shared" si="11"/>
        <v>0</v>
      </c>
      <c r="Q13" s="1"/>
      <c r="R13" s="1"/>
      <c r="S13" s="1"/>
      <c r="T13" s="1"/>
      <c r="U13" s="1"/>
      <c r="V13" s="1"/>
      <c r="W13" s="1"/>
    </row>
    <row r="14" spans="2:23" x14ac:dyDescent="0.25">
      <c r="B14" s="9">
        <f t="shared" si="7"/>
        <v>8</v>
      </c>
      <c r="C14" s="12" t="s">
        <v>44</v>
      </c>
      <c r="D14" s="37" t="s">
        <v>13</v>
      </c>
      <c r="E14" s="29">
        <v>1100</v>
      </c>
      <c r="F14" s="14">
        <v>20</v>
      </c>
      <c r="G14" s="20">
        <f t="shared" si="10"/>
        <v>22000</v>
      </c>
      <c r="H14" s="50"/>
      <c r="I14" s="21">
        <f t="shared" si="3"/>
        <v>8</v>
      </c>
      <c r="J14" s="22" t="str">
        <f t="shared" si="4"/>
        <v>Картридж Hi-Black HB-CF410X для HP CLJ M452DW 6500стр</v>
      </c>
      <c r="K14" s="10"/>
      <c r="L14" s="23" t="str">
        <f t="shared" si="8"/>
        <v>шт.</v>
      </c>
      <c r="M14" s="24">
        <f t="shared" si="9"/>
        <v>1100</v>
      </c>
      <c r="N14" s="18"/>
      <c r="O14" s="23">
        <f t="shared" si="5"/>
        <v>20</v>
      </c>
      <c r="P14" s="25">
        <f t="shared" si="11"/>
        <v>0</v>
      </c>
      <c r="Q14" s="1"/>
      <c r="R14" s="1"/>
      <c r="S14" s="1"/>
      <c r="T14" s="1"/>
      <c r="U14" s="1"/>
      <c r="V14" s="1"/>
      <c r="W14" s="1"/>
    </row>
    <row r="15" spans="2:23" x14ac:dyDescent="0.25">
      <c r="B15" s="9">
        <f t="shared" si="7"/>
        <v>9</v>
      </c>
      <c r="C15" s="12" t="s">
        <v>38</v>
      </c>
      <c r="D15" s="37" t="s">
        <v>13</v>
      </c>
      <c r="E15" s="29">
        <v>1100</v>
      </c>
      <c r="F15" s="14">
        <v>20</v>
      </c>
      <c r="G15" s="20">
        <f t="shared" si="10"/>
        <v>22000</v>
      </c>
      <c r="H15" s="50"/>
      <c r="I15" s="21">
        <f t="shared" si="3"/>
        <v>9</v>
      </c>
      <c r="J15" s="22" t="str">
        <f t="shared" si="4"/>
        <v>Картридж Hi-Black HB-CF411X для HP CLJ M452DW 5000стр</v>
      </c>
      <c r="K15" s="10"/>
      <c r="L15" s="23" t="str">
        <f t="shared" si="8"/>
        <v>шт.</v>
      </c>
      <c r="M15" s="24">
        <f t="shared" si="9"/>
        <v>1100</v>
      </c>
      <c r="N15" s="18"/>
      <c r="O15" s="23">
        <f t="shared" si="5"/>
        <v>20</v>
      </c>
      <c r="P15" s="25">
        <f t="shared" si="11"/>
        <v>0</v>
      </c>
      <c r="Q15" s="1"/>
      <c r="R15" s="1"/>
      <c r="S15" s="1"/>
      <c r="T15" s="1"/>
      <c r="U15" s="1"/>
      <c r="V15" s="1"/>
      <c r="W15" s="1"/>
    </row>
    <row r="16" spans="2:23" x14ac:dyDescent="0.25">
      <c r="B16" s="9">
        <f t="shared" si="7"/>
        <v>10</v>
      </c>
      <c r="C16" s="12" t="s">
        <v>39</v>
      </c>
      <c r="D16" s="37" t="s">
        <v>13</v>
      </c>
      <c r="E16" s="29">
        <v>1100</v>
      </c>
      <c r="F16" s="14">
        <v>20</v>
      </c>
      <c r="G16" s="20">
        <f t="shared" si="10"/>
        <v>22000</v>
      </c>
      <c r="H16" s="50"/>
      <c r="I16" s="21">
        <f t="shared" si="3"/>
        <v>10</v>
      </c>
      <c r="J16" s="22" t="str">
        <f t="shared" si="4"/>
        <v>Картридж Hi-Black HB-CF412X для HP CLJ M452DW 5000стр</v>
      </c>
      <c r="K16" s="10"/>
      <c r="L16" s="23" t="str">
        <f t="shared" si="8"/>
        <v>шт.</v>
      </c>
      <c r="M16" s="24">
        <f t="shared" si="9"/>
        <v>1100</v>
      </c>
      <c r="N16" s="18"/>
      <c r="O16" s="23">
        <f t="shared" si="5"/>
        <v>20</v>
      </c>
      <c r="P16" s="25">
        <f t="shared" si="11"/>
        <v>0</v>
      </c>
      <c r="Q16" s="1"/>
      <c r="R16" s="1"/>
      <c r="S16" s="1"/>
      <c r="T16" s="1"/>
      <c r="U16" s="1"/>
      <c r="V16" s="1"/>
      <c r="W16" s="1"/>
    </row>
    <row r="17" spans="2:23" x14ac:dyDescent="0.25">
      <c r="B17" s="9">
        <f t="shared" si="7"/>
        <v>11</v>
      </c>
      <c r="C17" s="12" t="s">
        <v>40</v>
      </c>
      <c r="D17" s="37" t="s">
        <v>13</v>
      </c>
      <c r="E17" s="29">
        <v>1100</v>
      </c>
      <c r="F17" s="14">
        <v>20</v>
      </c>
      <c r="G17" s="20">
        <f t="shared" si="10"/>
        <v>22000</v>
      </c>
      <c r="H17" s="50"/>
      <c r="I17" s="21">
        <f t="shared" si="3"/>
        <v>11</v>
      </c>
      <c r="J17" s="22" t="str">
        <f t="shared" si="4"/>
        <v>Картридж Hi-Black HB-CF413X для HP CLJ M452DW 5000стр</v>
      </c>
      <c r="K17" s="10"/>
      <c r="L17" s="23" t="str">
        <f t="shared" si="8"/>
        <v>шт.</v>
      </c>
      <c r="M17" s="24">
        <f t="shared" si="9"/>
        <v>1100</v>
      </c>
      <c r="N17" s="18"/>
      <c r="O17" s="23">
        <f t="shared" si="5"/>
        <v>20</v>
      </c>
      <c r="P17" s="25">
        <f t="shared" si="11"/>
        <v>0</v>
      </c>
      <c r="Q17" s="1"/>
      <c r="R17" s="1"/>
      <c r="S17" s="1"/>
      <c r="T17" s="1"/>
      <c r="U17" s="1"/>
      <c r="V17" s="1"/>
      <c r="W17" s="1"/>
    </row>
    <row r="18" spans="2:23" x14ac:dyDescent="0.25">
      <c r="B18" s="9">
        <f t="shared" si="7"/>
        <v>12</v>
      </c>
      <c r="C18" s="12" t="s">
        <v>41</v>
      </c>
      <c r="D18" s="37" t="s">
        <v>13</v>
      </c>
      <c r="E18" s="29">
        <v>390</v>
      </c>
      <c r="F18" s="14">
        <v>100</v>
      </c>
      <c r="G18" s="20">
        <f t="shared" si="10"/>
        <v>39000</v>
      </c>
      <c r="H18" s="50"/>
      <c r="I18" s="21">
        <f t="shared" si="3"/>
        <v>12</v>
      </c>
      <c r="J18" s="22" t="str">
        <f t="shared" si="4"/>
        <v>Картридж Hi-Black HB-FX10 для Canon MF4690 2000стр</v>
      </c>
      <c r="K18" s="10"/>
      <c r="L18" s="23" t="str">
        <f t="shared" si="8"/>
        <v>шт.</v>
      </c>
      <c r="M18" s="24">
        <f t="shared" si="9"/>
        <v>390</v>
      </c>
      <c r="N18" s="18"/>
      <c r="O18" s="23">
        <f t="shared" si="5"/>
        <v>100</v>
      </c>
      <c r="P18" s="25">
        <f t="shared" si="11"/>
        <v>0</v>
      </c>
      <c r="Q18" s="1"/>
      <c r="R18" s="1"/>
      <c r="S18" s="1"/>
      <c r="T18" s="1"/>
      <c r="U18" s="1"/>
      <c r="V18" s="1"/>
      <c r="W18" s="1"/>
    </row>
    <row r="19" spans="2:23" x14ac:dyDescent="0.25">
      <c r="B19" s="9">
        <f t="shared" si="7"/>
        <v>13</v>
      </c>
      <c r="C19" s="12" t="s">
        <v>21</v>
      </c>
      <c r="D19" s="37" t="s">
        <v>13</v>
      </c>
      <c r="E19" s="29">
        <v>600</v>
      </c>
      <c r="F19" s="14">
        <v>50</v>
      </c>
      <c r="G19" s="20">
        <f t="shared" si="10"/>
        <v>30000</v>
      </c>
      <c r="H19" s="50"/>
      <c r="I19" s="21">
        <f t="shared" si="3"/>
        <v>13</v>
      </c>
      <c r="J19" s="22" t="str">
        <f t="shared" si="4"/>
        <v>Картридж Hi-Black HB-TK-1140 для Kyocera M2035 7200стр</v>
      </c>
      <c r="K19" s="10"/>
      <c r="L19" s="23" t="str">
        <f t="shared" si="8"/>
        <v>шт.</v>
      </c>
      <c r="M19" s="24">
        <f t="shared" si="9"/>
        <v>600</v>
      </c>
      <c r="N19" s="18"/>
      <c r="O19" s="23">
        <f t="shared" si="5"/>
        <v>50</v>
      </c>
      <c r="P19" s="25">
        <f t="shared" si="11"/>
        <v>0</v>
      </c>
      <c r="Q19" s="1"/>
      <c r="R19" s="1"/>
      <c r="S19" s="1"/>
      <c r="T19" s="1"/>
      <c r="U19" s="1"/>
      <c r="V19" s="1"/>
      <c r="W19" s="1"/>
    </row>
    <row r="20" spans="2:23" x14ac:dyDescent="0.25">
      <c r="B20" s="9">
        <f t="shared" si="7"/>
        <v>14</v>
      </c>
      <c r="C20" s="12" t="s">
        <v>25</v>
      </c>
      <c r="D20" s="37" t="s">
        <v>13</v>
      </c>
      <c r="E20" s="29">
        <v>800</v>
      </c>
      <c r="F20" s="14">
        <v>50</v>
      </c>
      <c r="G20" s="20">
        <f t="shared" si="10"/>
        <v>40000</v>
      </c>
      <c r="H20" s="50"/>
      <c r="I20" s="21">
        <f t="shared" si="3"/>
        <v>14</v>
      </c>
      <c r="J20" s="22" t="str">
        <f t="shared" si="4"/>
        <v>Картридж Hi-Black HB-TK-1170 для Kyocera M2040 7200стр</v>
      </c>
      <c r="K20" s="10"/>
      <c r="L20" s="23" t="str">
        <f t="shared" si="8"/>
        <v>шт.</v>
      </c>
      <c r="M20" s="24">
        <f t="shared" si="9"/>
        <v>800</v>
      </c>
      <c r="N20" s="18"/>
      <c r="O20" s="23">
        <f t="shared" si="5"/>
        <v>50</v>
      </c>
      <c r="P20" s="25">
        <f t="shared" si="11"/>
        <v>0</v>
      </c>
      <c r="Q20" s="1"/>
      <c r="R20" s="1"/>
      <c r="S20" s="1"/>
      <c r="T20" s="1"/>
      <c r="U20" s="1"/>
      <c r="V20" s="1"/>
      <c r="W20" s="1"/>
    </row>
    <row r="21" spans="2:23" x14ac:dyDescent="0.25">
      <c r="B21" s="9">
        <f t="shared" si="7"/>
        <v>15</v>
      </c>
      <c r="C21" s="12" t="s">
        <v>26</v>
      </c>
      <c r="D21" s="38" t="s">
        <v>13</v>
      </c>
      <c r="E21" s="40">
        <v>2400</v>
      </c>
      <c r="F21" s="14">
        <v>50</v>
      </c>
      <c r="G21" s="20">
        <f>E21*F21</f>
        <v>120000</v>
      </c>
      <c r="H21" s="50"/>
      <c r="I21" s="21">
        <f t="shared" si="3"/>
        <v>15</v>
      </c>
      <c r="J21" s="22" t="str">
        <f t="shared" si="4"/>
        <v>Картридж Hi-Black HB-039H для Canon LBP351/352 25000стр</v>
      </c>
      <c r="K21" s="10"/>
      <c r="L21" s="23" t="str">
        <f t="shared" si="8"/>
        <v>шт.</v>
      </c>
      <c r="M21" s="24">
        <f t="shared" si="9"/>
        <v>2400</v>
      </c>
      <c r="N21" s="18"/>
      <c r="O21" s="23">
        <f t="shared" si="5"/>
        <v>50</v>
      </c>
      <c r="P21" s="25">
        <f>N21*O21</f>
        <v>0</v>
      </c>
      <c r="Q21" s="1"/>
      <c r="R21" s="1"/>
      <c r="S21" s="1"/>
      <c r="T21" s="1"/>
      <c r="U21" s="1"/>
      <c r="V21" s="1"/>
      <c r="W21" s="1"/>
    </row>
    <row r="22" spans="2:23" x14ac:dyDescent="0.25">
      <c r="B22" s="9">
        <f t="shared" si="7"/>
        <v>16</v>
      </c>
      <c r="C22" s="12" t="s">
        <v>45</v>
      </c>
      <c r="D22" s="37" t="s">
        <v>13</v>
      </c>
      <c r="E22" s="29">
        <v>600</v>
      </c>
      <c r="F22" s="14">
        <v>20</v>
      </c>
      <c r="G22" s="20">
        <f t="shared" si="10"/>
        <v>12000</v>
      </c>
      <c r="H22" s="50"/>
      <c r="I22" s="21">
        <f t="shared" si="3"/>
        <v>16</v>
      </c>
      <c r="J22" s="22" t="str">
        <f t="shared" si="4"/>
        <v>Картридж T2 №711 (IC-H133) для HP Designjet T120/520 29мл</v>
      </c>
      <c r="K22" s="10"/>
      <c r="L22" s="23" t="str">
        <f t="shared" si="8"/>
        <v>шт.</v>
      </c>
      <c r="M22" s="24">
        <f t="shared" si="9"/>
        <v>600</v>
      </c>
      <c r="N22" s="18"/>
      <c r="O22" s="23">
        <f t="shared" si="5"/>
        <v>20</v>
      </c>
      <c r="P22" s="25">
        <f t="shared" si="11"/>
        <v>0</v>
      </c>
      <c r="Q22" s="1"/>
      <c r="R22" s="1"/>
      <c r="S22" s="1"/>
      <c r="T22" s="1"/>
      <c r="U22" s="1"/>
      <c r="V22" s="1"/>
      <c r="W22" s="1"/>
    </row>
    <row r="23" spans="2:23" x14ac:dyDescent="0.25">
      <c r="B23" s="9">
        <f t="shared" si="7"/>
        <v>17</v>
      </c>
      <c r="C23" s="12" t="s">
        <v>43</v>
      </c>
      <c r="D23" s="37" t="s">
        <v>13</v>
      </c>
      <c r="E23" s="29">
        <v>13000</v>
      </c>
      <c r="F23" s="14">
        <v>20</v>
      </c>
      <c r="G23" s="20">
        <f>E23*F23</f>
        <v>260000</v>
      </c>
      <c r="H23" s="50"/>
      <c r="I23" s="21">
        <f t="shared" si="3"/>
        <v>17</v>
      </c>
      <c r="J23" s="22" t="str">
        <f t="shared" si="4"/>
        <v xml:space="preserve">Картридж Canon 039H для Canon LBP351/352 25000стр (оригинал) </v>
      </c>
      <c r="K23" s="10"/>
      <c r="L23" s="23" t="str">
        <f t="shared" si="8"/>
        <v>шт.</v>
      </c>
      <c r="M23" s="24">
        <f t="shared" si="9"/>
        <v>13000</v>
      </c>
      <c r="N23" s="18"/>
      <c r="O23" s="23">
        <f t="shared" si="5"/>
        <v>20</v>
      </c>
      <c r="P23" s="25">
        <f>N23*O23</f>
        <v>0</v>
      </c>
      <c r="Q23" s="1"/>
      <c r="R23" s="1"/>
      <c r="S23" s="1"/>
      <c r="T23" s="1"/>
      <c r="U23" s="1"/>
      <c r="V23" s="1"/>
      <c r="W23" s="1"/>
    </row>
    <row r="24" spans="2:23" x14ac:dyDescent="0.25">
      <c r="B24" s="9">
        <f t="shared" si="7"/>
        <v>18</v>
      </c>
      <c r="C24" s="13" t="s">
        <v>22</v>
      </c>
      <c r="D24" s="37" t="s">
        <v>13</v>
      </c>
      <c r="E24" s="19">
        <v>200</v>
      </c>
      <c r="F24" s="14">
        <v>10</v>
      </c>
      <c r="G24" s="20">
        <f t="shared" ref="G24:G30" si="12">E24*F24</f>
        <v>2000</v>
      </c>
      <c r="H24" s="50"/>
      <c r="I24" s="21">
        <f t="shared" si="3"/>
        <v>18</v>
      </c>
      <c r="J24" s="22" t="str">
        <f t="shared" si="4"/>
        <v xml:space="preserve">Сетевой фильтр 1,8м BURO </v>
      </c>
      <c r="K24" s="10"/>
      <c r="L24" s="23" t="str">
        <f t="shared" si="8"/>
        <v>шт.</v>
      </c>
      <c r="M24" s="24">
        <f t="shared" si="9"/>
        <v>200</v>
      </c>
      <c r="N24" s="18"/>
      <c r="O24" s="23">
        <f t="shared" si="5"/>
        <v>10</v>
      </c>
      <c r="P24" s="25">
        <f t="shared" ref="P24:P30" si="13">N24*O24</f>
        <v>0</v>
      </c>
      <c r="Q24" s="1"/>
      <c r="R24" s="1"/>
      <c r="S24" s="1"/>
      <c r="T24" s="1"/>
      <c r="U24" s="1"/>
      <c r="V24" s="1"/>
      <c r="W24" s="1"/>
    </row>
    <row r="25" spans="2:23" x14ac:dyDescent="0.25">
      <c r="B25" s="9">
        <f t="shared" si="7"/>
        <v>19</v>
      </c>
      <c r="C25" s="13" t="s">
        <v>23</v>
      </c>
      <c r="D25" s="37" t="s">
        <v>13</v>
      </c>
      <c r="E25" s="19">
        <v>220</v>
      </c>
      <c r="F25" s="14">
        <v>10</v>
      </c>
      <c r="G25" s="20">
        <f t="shared" si="12"/>
        <v>2200</v>
      </c>
      <c r="H25" s="50"/>
      <c r="I25" s="21">
        <f t="shared" si="3"/>
        <v>19</v>
      </c>
      <c r="J25" s="22" t="str">
        <f t="shared" si="4"/>
        <v xml:space="preserve">Сетевой фильтр 3,0м BURO </v>
      </c>
      <c r="K25" s="10"/>
      <c r="L25" s="23" t="str">
        <f t="shared" si="8"/>
        <v>шт.</v>
      </c>
      <c r="M25" s="24">
        <f t="shared" si="9"/>
        <v>220</v>
      </c>
      <c r="N25" s="18"/>
      <c r="O25" s="23">
        <f t="shared" si="5"/>
        <v>10</v>
      </c>
      <c r="P25" s="25">
        <f t="shared" si="13"/>
        <v>0</v>
      </c>
      <c r="Q25" s="1"/>
      <c r="R25" s="1"/>
      <c r="S25" s="1"/>
      <c r="T25" s="1"/>
      <c r="U25" s="1"/>
      <c r="V25" s="1"/>
      <c r="W25" s="1"/>
    </row>
    <row r="26" spans="2:23" x14ac:dyDescent="0.25">
      <c r="B26" s="9">
        <f t="shared" si="7"/>
        <v>20</v>
      </c>
      <c r="C26" s="13" t="s">
        <v>42</v>
      </c>
      <c r="D26" s="37" t="s">
        <v>13</v>
      </c>
      <c r="E26" s="19">
        <v>240</v>
      </c>
      <c r="F26" s="14">
        <v>10</v>
      </c>
      <c r="G26" s="20">
        <f t="shared" si="12"/>
        <v>2400</v>
      </c>
      <c r="H26" s="50"/>
      <c r="I26" s="21">
        <f t="shared" si="3"/>
        <v>20</v>
      </c>
      <c r="J26" s="22" t="str">
        <f t="shared" si="4"/>
        <v xml:space="preserve">Сетевой фильтр 5,0м BURO </v>
      </c>
      <c r="K26" s="10"/>
      <c r="L26" s="23" t="str">
        <f t="shared" si="8"/>
        <v>шт.</v>
      </c>
      <c r="M26" s="24">
        <f t="shared" si="9"/>
        <v>240</v>
      </c>
      <c r="N26" s="18"/>
      <c r="O26" s="23">
        <f t="shared" si="5"/>
        <v>10</v>
      </c>
      <c r="P26" s="25">
        <f t="shared" si="13"/>
        <v>0</v>
      </c>
      <c r="Q26" s="1"/>
      <c r="R26" s="1"/>
      <c r="S26" s="1"/>
      <c r="T26" s="1"/>
      <c r="U26" s="1"/>
      <c r="V26" s="1"/>
      <c r="W26" s="1"/>
    </row>
    <row r="27" spans="2:23" x14ac:dyDescent="0.25">
      <c r="B27" s="9">
        <f t="shared" si="7"/>
        <v>21</v>
      </c>
      <c r="C27" s="13" t="s">
        <v>24</v>
      </c>
      <c r="D27" s="37" t="s">
        <v>13</v>
      </c>
      <c r="E27" s="40">
        <v>1100</v>
      </c>
      <c r="F27" s="14">
        <v>10</v>
      </c>
      <c r="G27" s="20">
        <f t="shared" si="12"/>
        <v>11000</v>
      </c>
      <c r="H27" s="50"/>
      <c r="I27" s="21">
        <f t="shared" si="3"/>
        <v>21</v>
      </c>
      <c r="J27" s="22" t="str">
        <f t="shared" si="4"/>
        <v xml:space="preserve">Тонер Hi-Black C-EXV11 для Canon IR3025 </v>
      </c>
      <c r="K27" s="10"/>
      <c r="L27" s="23" t="str">
        <f t="shared" si="8"/>
        <v>шт.</v>
      </c>
      <c r="M27" s="24">
        <f t="shared" si="9"/>
        <v>1100</v>
      </c>
      <c r="N27" s="18"/>
      <c r="O27" s="23">
        <f t="shared" si="5"/>
        <v>10</v>
      </c>
      <c r="P27" s="25">
        <f t="shared" si="13"/>
        <v>0</v>
      </c>
      <c r="Q27" s="1"/>
      <c r="R27" s="1"/>
      <c r="S27" s="1"/>
      <c r="T27" s="1"/>
      <c r="U27" s="1"/>
      <c r="V27" s="1"/>
      <c r="W27" s="1"/>
    </row>
    <row r="28" spans="2:23" x14ac:dyDescent="0.25">
      <c r="B28" s="9">
        <f t="shared" si="7"/>
        <v>22</v>
      </c>
      <c r="C28" s="13" t="s">
        <v>27</v>
      </c>
      <c r="D28" s="38" t="s">
        <v>13</v>
      </c>
      <c r="E28" s="40">
        <v>500</v>
      </c>
      <c r="F28" s="14">
        <v>15</v>
      </c>
      <c r="G28" s="20">
        <f t="shared" si="12"/>
        <v>7500</v>
      </c>
      <c r="H28" s="50"/>
      <c r="I28" s="21">
        <f t="shared" si="3"/>
        <v>22</v>
      </c>
      <c r="J28" s="22" t="str">
        <f t="shared" si="4"/>
        <v xml:space="preserve">Флеш-накопитель USB3.0 32Gb SANDISK Ultra Dual drive </v>
      </c>
      <c r="K28" s="10"/>
      <c r="L28" s="23" t="str">
        <f t="shared" si="8"/>
        <v>шт.</v>
      </c>
      <c r="M28" s="24">
        <f t="shared" si="9"/>
        <v>500</v>
      </c>
      <c r="N28" s="18"/>
      <c r="O28" s="23">
        <f t="shared" si="5"/>
        <v>15</v>
      </c>
      <c r="P28" s="25">
        <f t="shared" si="13"/>
        <v>0</v>
      </c>
      <c r="Q28" s="1"/>
      <c r="R28" s="1"/>
      <c r="S28" s="1"/>
      <c r="T28" s="1"/>
      <c r="U28" s="1"/>
      <c r="V28" s="1"/>
      <c r="W28" s="1"/>
    </row>
    <row r="29" spans="2:23" x14ac:dyDescent="0.25">
      <c r="B29" s="9">
        <f t="shared" si="7"/>
        <v>23</v>
      </c>
      <c r="C29" s="13" t="s">
        <v>31</v>
      </c>
      <c r="D29" s="38" t="s">
        <v>13</v>
      </c>
      <c r="E29" s="40">
        <v>3900</v>
      </c>
      <c r="F29" s="14">
        <v>2</v>
      </c>
      <c r="G29" s="20">
        <f t="shared" si="12"/>
        <v>7800</v>
      </c>
      <c r="H29" s="50"/>
      <c r="I29" s="21">
        <f t="shared" si="3"/>
        <v>23</v>
      </c>
      <c r="J29" s="22" t="str">
        <f t="shared" si="4"/>
        <v>Модуль памяти DIMM DDR4 2400МГц 8Gb</v>
      </c>
      <c r="K29" s="10"/>
      <c r="L29" s="23" t="str">
        <f t="shared" si="8"/>
        <v>шт.</v>
      </c>
      <c r="M29" s="24">
        <f t="shared" si="9"/>
        <v>3900</v>
      </c>
      <c r="N29" s="18"/>
      <c r="O29" s="23">
        <f t="shared" si="5"/>
        <v>2</v>
      </c>
      <c r="P29" s="25">
        <f t="shared" si="13"/>
        <v>0</v>
      </c>
      <c r="Q29" s="1"/>
      <c r="R29" s="1"/>
      <c r="S29" s="1"/>
      <c r="T29" s="1"/>
      <c r="U29" s="1"/>
      <c r="V29" s="1"/>
      <c r="W29" s="1"/>
    </row>
    <row r="30" spans="2:23" x14ac:dyDescent="0.25">
      <c r="B30" s="9">
        <f t="shared" si="7"/>
        <v>24</v>
      </c>
      <c r="C30" s="13" t="s">
        <v>46</v>
      </c>
      <c r="D30" s="38" t="s">
        <v>13</v>
      </c>
      <c r="E30" s="40">
        <v>13554</v>
      </c>
      <c r="F30" s="14">
        <v>1</v>
      </c>
      <c r="G30" s="20">
        <f t="shared" si="12"/>
        <v>13554</v>
      </c>
      <c r="H30" s="50"/>
      <c r="I30" s="21">
        <f t="shared" si="3"/>
        <v>24</v>
      </c>
      <c r="J30" s="22" t="str">
        <f t="shared" si="4"/>
        <v>Видеокарта Gigabyte GV-N165SWF2OC-4GD</v>
      </c>
      <c r="K30" s="10"/>
      <c r="L30" s="23" t="str">
        <f t="shared" si="8"/>
        <v>шт.</v>
      </c>
      <c r="M30" s="24">
        <f t="shared" si="9"/>
        <v>13554</v>
      </c>
      <c r="N30" s="18"/>
      <c r="O30" s="23">
        <f t="shared" si="5"/>
        <v>1</v>
      </c>
      <c r="P30" s="25">
        <f t="shared" si="13"/>
        <v>0</v>
      </c>
      <c r="Q30" s="1"/>
      <c r="R30" s="1"/>
      <c r="S30" s="1"/>
      <c r="T30" s="1"/>
      <c r="U30" s="1"/>
      <c r="V30" s="1"/>
      <c r="W30" s="1"/>
    </row>
    <row r="31" spans="2:23" x14ac:dyDescent="0.25">
      <c r="B31" s="9">
        <f t="shared" si="7"/>
        <v>25</v>
      </c>
      <c r="C31" s="13" t="s">
        <v>33</v>
      </c>
      <c r="D31" s="38" t="s">
        <v>13</v>
      </c>
      <c r="E31" s="40">
        <v>14600</v>
      </c>
      <c r="F31" s="14">
        <v>5</v>
      </c>
      <c r="G31" s="20">
        <f>E31*F31</f>
        <v>73000</v>
      </c>
      <c r="H31" s="50"/>
      <c r="I31" s="21">
        <f t="shared" si="3"/>
        <v>25</v>
      </c>
      <c r="J31" s="22" t="str">
        <f t="shared" si="4"/>
        <v>Жесткий диск Seagate 1200Gb SAS 10K.6 2.5"</v>
      </c>
      <c r="K31" s="10"/>
      <c r="L31" s="23" t="str">
        <f t="shared" si="8"/>
        <v>шт.</v>
      </c>
      <c r="M31" s="24">
        <f t="shared" si="9"/>
        <v>14600</v>
      </c>
      <c r="N31" s="18"/>
      <c r="O31" s="23">
        <f t="shared" si="5"/>
        <v>5</v>
      </c>
      <c r="P31" s="25">
        <f>N31*O31</f>
        <v>0</v>
      </c>
      <c r="Q31" s="1"/>
      <c r="R31" s="1"/>
      <c r="S31" s="1"/>
      <c r="T31" s="1"/>
      <c r="U31" s="1"/>
      <c r="V31" s="1"/>
      <c r="W31" s="1"/>
    </row>
    <row r="32" spans="2:23" x14ac:dyDescent="0.25">
      <c r="B32" s="9">
        <f t="shared" si="7"/>
        <v>26</v>
      </c>
      <c r="C32" s="36" t="s">
        <v>34</v>
      </c>
      <c r="D32" s="38" t="s">
        <v>13</v>
      </c>
      <c r="E32" s="41">
        <v>2800</v>
      </c>
      <c r="F32" s="34">
        <v>6</v>
      </c>
      <c r="G32" s="20">
        <f>E32*F32</f>
        <v>16800</v>
      </c>
      <c r="H32" s="50"/>
      <c r="I32" s="21">
        <f t="shared" si="3"/>
        <v>26</v>
      </c>
      <c r="J32" s="22" t="str">
        <f t="shared" si="4"/>
        <v>Жесткий диск Seagate 1000Gb SATA-3 7,2K 3.5"</v>
      </c>
      <c r="K32" s="10"/>
      <c r="L32" s="23" t="str">
        <f t="shared" si="8"/>
        <v>шт.</v>
      </c>
      <c r="M32" s="24">
        <f t="shared" si="9"/>
        <v>2800</v>
      </c>
      <c r="N32" s="18"/>
      <c r="O32" s="23">
        <f t="shared" si="5"/>
        <v>6</v>
      </c>
      <c r="P32" s="25">
        <f>N32*O32</f>
        <v>0</v>
      </c>
      <c r="Q32" s="1"/>
      <c r="R32" s="1"/>
      <c r="S32" s="1"/>
      <c r="T32" s="1"/>
      <c r="U32" s="1"/>
      <c r="V32" s="1"/>
      <c r="W32" s="1"/>
    </row>
    <row r="33" spans="2:23" x14ac:dyDescent="0.25">
      <c r="B33" s="9">
        <f t="shared" si="7"/>
        <v>27</v>
      </c>
      <c r="C33" s="13" t="s">
        <v>30</v>
      </c>
      <c r="D33" s="45" t="s">
        <v>13</v>
      </c>
      <c r="E33" s="40">
        <v>600</v>
      </c>
      <c r="F33" s="14">
        <v>50</v>
      </c>
      <c r="G33" s="20">
        <f>E33*F33</f>
        <v>30000</v>
      </c>
      <c r="H33" s="50"/>
      <c r="I33" s="21">
        <f t="shared" si="3"/>
        <v>27</v>
      </c>
      <c r="J33" s="22" t="str">
        <f t="shared" si="4"/>
        <v>Подставка BURO BU-CS3BL</v>
      </c>
      <c r="K33" s="10"/>
      <c r="L33" s="23" t="str">
        <f>D33</f>
        <v>шт.</v>
      </c>
      <c r="M33" s="24">
        <f t="shared" ref="M33" si="14">E33</f>
        <v>600</v>
      </c>
      <c r="N33" s="18"/>
      <c r="O33" s="23">
        <f t="shared" si="5"/>
        <v>50</v>
      </c>
      <c r="P33" s="25">
        <f>N33*O33</f>
        <v>0</v>
      </c>
      <c r="Q33" s="1"/>
      <c r="R33" s="1"/>
      <c r="S33" s="1"/>
      <c r="T33" s="1"/>
      <c r="U33" s="1"/>
      <c r="V33" s="1"/>
      <c r="W33" s="1"/>
    </row>
    <row r="34" spans="2:23" ht="15.75" thickBot="1" x14ac:dyDescent="0.3">
      <c r="B34" s="9">
        <f t="shared" si="7"/>
        <v>28</v>
      </c>
      <c r="C34" s="13" t="s">
        <v>32</v>
      </c>
      <c r="D34" s="38" t="s">
        <v>13</v>
      </c>
      <c r="E34" s="40">
        <v>500</v>
      </c>
      <c r="F34" s="14">
        <v>40</v>
      </c>
      <c r="G34" s="20">
        <f>E34*F34</f>
        <v>20000</v>
      </c>
      <c r="H34" s="50"/>
      <c r="I34" s="21">
        <f t="shared" si="3"/>
        <v>28</v>
      </c>
      <c r="J34" s="22" t="str">
        <f t="shared" si="4"/>
        <v>Пневмотический очиститель Cactus CSP-Air400AL</v>
      </c>
      <c r="K34" s="10"/>
      <c r="L34" s="23" t="str">
        <f>D34</f>
        <v>шт.</v>
      </c>
      <c r="M34" s="24">
        <f t="shared" ref="M34" si="15">E34</f>
        <v>500</v>
      </c>
      <c r="N34" s="18"/>
      <c r="O34" s="23">
        <f t="shared" si="5"/>
        <v>40</v>
      </c>
      <c r="P34" s="25">
        <f>N34*O34</f>
        <v>0</v>
      </c>
      <c r="Q34" s="1"/>
      <c r="R34" s="1"/>
      <c r="S34" s="1"/>
      <c r="T34" s="1"/>
      <c r="U34" s="1"/>
      <c r="V34" s="1"/>
      <c r="W34" s="1"/>
    </row>
    <row r="35" spans="2:23" ht="15.75" thickBot="1" x14ac:dyDescent="0.3">
      <c r="B35" s="60" t="s">
        <v>6</v>
      </c>
      <c r="C35" s="61"/>
      <c r="D35" s="61"/>
      <c r="E35" s="61"/>
      <c r="F35" s="62"/>
      <c r="G35" s="15">
        <f>SUM(G7:G34)</f>
        <v>1634154</v>
      </c>
      <c r="H35" s="51"/>
      <c r="I35" s="76" t="s">
        <v>6</v>
      </c>
      <c r="J35" s="77"/>
      <c r="K35" s="77"/>
      <c r="L35" s="77"/>
      <c r="M35" s="77"/>
      <c r="N35" s="77"/>
      <c r="O35" s="78"/>
      <c r="P35" s="15">
        <f>SUM(P7:P34)</f>
        <v>0</v>
      </c>
      <c r="Q35" s="1"/>
      <c r="R35" s="1"/>
      <c r="S35" s="1"/>
      <c r="T35" s="1"/>
      <c r="U35" s="1"/>
      <c r="V35" s="1"/>
      <c r="W35" s="1"/>
    </row>
    <row r="36" spans="2:23" x14ac:dyDescent="0.25">
      <c r="B36" s="71" t="s">
        <v>16</v>
      </c>
      <c r="C36" s="72"/>
      <c r="D36" s="72"/>
      <c r="E36" s="72"/>
      <c r="F36" s="35">
        <v>0.2</v>
      </c>
      <c r="G36" s="16">
        <f>G35*F36</f>
        <v>326830.80000000005</v>
      </c>
      <c r="H36" s="52"/>
      <c r="I36" s="73" t="s">
        <v>16</v>
      </c>
      <c r="J36" s="74"/>
      <c r="K36" s="74"/>
      <c r="L36" s="74"/>
      <c r="M36" s="74"/>
      <c r="N36" s="74"/>
      <c r="O36" s="8">
        <v>0.2</v>
      </c>
      <c r="P36" s="16">
        <f>P35*O36</f>
        <v>0</v>
      </c>
      <c r="Q36" s="1"/>
      <c r="R36" s="1"/>
      <c r="S36" s="1"/>
      <c r="T36" s="1"/>
      <c r="U36" s="1"/>
      <c r="V36" s="1"/>
      <c r="W36" s="1"/>
    </row>
    <row r="37" spans="2:23" ht="15.75" thickBot="1" x14ac:dyDescent="0.3">
      <c r="B37" s="63" t="s">
        <v>7</v>
      </c>
      <c r="C37" s="64"/>
      <c r="D37" s="64"/>
      <c r="E37" s="64"/>
      <c r="F37" s="65"/>
      <c r="G37" s="17">
        <f>G35+G36</f>
        <v>1960984.8</v>
      </c>
      <c r="H37" s="52"/>
      <c r="I37" s="63" t="s">
        <v>7</v>
      </c>
      <c r="J37" s="64"/>
      <c r="K37" s="64"/>
      <c r="L37" s="64"/>
      <c r="M37" s="64"/>
      <c r="N37" s="64"/>
      <c r="O37" s="65"/>
      <c r="P37" s="17">
        <f>P35+P36</f>
        <v>0</v>
      </c>
      <c r="Q37" s="1"/>
      <c r="R37" s="1"/>
      <c r="S37" s="1"/>
      <c r="T37" s="1"/>
      <c r="U37" s="1"/>
      <c r="V37" s="1"/>
      <c r="W37" s="1"/>
    </row>
    <row r="38" spans="2:23" x14ac:dyDescent="0.25">
      <c r="F38" s="43" t="s">
        <v>28</v>
      </c>
      <c r="G38" s="44">
        <f>1634154*1.2</f>
        <v>1960984.7999999998</v>
      </c>
      <c r="H38" s="53"/>
      <c r="W38" s="1"/>
    </row>
    <row r="39" spans="2:23" x14ac:dyDescent="0.25">
      <c r="G39" s="33"/>
      <c r="H39" s="53"/>
    </row>
    <row r="43" spans="2:23" ht="18.75" x14ac:dyDescent="0.3">
      <c r="C43" s="42"/>
      <c r="D43" s="42"/>
      <c r="E43" s="42"/>
      <c r="F43" s="42"/>
      <c r="G43" s="42"/>
      <c r="H43" s="54"/>
      <c r="I43" s="42"/>
      <c r="J43" s="42"/>
    </row>
    <row r="44" spans="2:23" ht="18.75" x14ac:dyDescent="0.3">
      <c r="C44" s="42"/>
      <c r="D44" s="42"/>
      <c r="E44" s="42"/>
      <c r="F44" s="42"/>
      <c r="G44" s="42"/>
      <c r="H44" s="54"/>
      <c r="I44" s="42"/>
      <c r="J44" s="42"/>
    </row>
  </sheetData>
  <mergeCells count="10">
    <mergeCell ref="B1:P1"/>
    <mergeCell ref="B3:E3"/>
    <mergeCell ref="B35:F35"/>
    <mergeCell ref="B37:F37"/>
    <mergeCell ref="B5:G5"/>
    <mergeCell ref="I37:O37"/>
    <mergeCell ref="B36:E36"/>
    <mergeCell ref="I36:N36"/>
    <mergeCell ref="I5:P5"/>
    <mergeCell ref="I35:O35"/>
  </mergeCells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2020-03-02T10:00:19Z</cp:lastPrinted>
  <dcterms:created xsi:type="dcterms:W3CDTF">2018-05-22T01:14:50Z</dcterms:created>
  <dcterms:modified xsi:type="dcterms:W3CDTF">2020-03-31T08:09:31Z</dcterms:modified>
</cp:coreProperties>
</file>